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bue\CloudStation\Turnen\2020 JTT Löhningen\05 Versand\01 Versand Anmeldeunterlagen\"/>
    </mc:Choice>
  </mc:AlternateContent>
  <bookViews>
    <workbookView xWindow="0" yWindow="0" windowWidth="16815" windowHeight="13740"/>
  </bookViews>
  <sheets>
    <sheet name="JTT Maedchen" sheetId="12" r:id="rId1"/>
    <sheet name="-------" sheetId="8" r:id="rId2"/>
    <sheet name="SHTV Zus Mae" sheetId="15" r:id="rId3"/>
    <sheet name="SHTV Allg Mae" sheetId="17" r:id="rId4"/>
    <sheet name="SHTV Zus Kampfrichter" sheetId="18" r:id="rId5"/>
    <sheet name="R" sheetId="20" r:id="rId6"/>
  </sheets>
  <externalReferences>
    <externalReference r:id="rId7"/>
  </externalReferences>
  <definedNames>
    <definedName name="_xlnm.Print_Area" localSheetId="0">'JTT Maedchen'!$F$1:$R$301</definedName>
    <definedName name="_xlnm.Print_Area" localSheetId="5">'R'!$A$1:$E$38</definedName>
    <definedName name="_xlnm.Print_Area" localSheetId="3">'SHTV Allg Mae'!$C$1:$AE$11</definedName>
    <definedName name="_xlnm.Print_Area" localSheetId="4">'SHTV Zus Kampfrichter'!$B$1:$O$9</definedName>
    <definedName name="_xlnm.Print_Area" localSheetId="2">'SHTV Zus Mae'!$B$1:$CZ$9</definedName>
    <definedName name="Gruppe">[1]VWJ!$U$15:$U$20</definedName>
    <definedName name="JTT_Ma">'JTT Maedchen'!$X$15:$X$21</definedName>
  </definedNames>
  <calcPr calcId="152511" concurrentCalc="0"/>
</workbook>
</file>

<file path=xl/calcChain.xml><?xml version="1.0" encoding="utf-8"?>
<calcChain xmlns="http://schemas.openxmlformats.org/spreadsheetml/2006/main">
  <c r="D10" i="18" l="1"/>
  <c r="D11" i="18"/>
  <c r="D12" i="18"/>
  <c r="D9" i="18"/>
  <c r="AJ204" i="12"/>
  <c r="AJ205" i="12"/>
  <c r="AJ206" i="12"/>
  <c r="AJ207" i="12"/>
  <c r="AJ208" i="12"/>
  <c r="AJ209" i="12"/>
  <c r="AJ210" i="12"/>
  <c r="AJ211" i="12"/>
  <c r="AJ212" i="12"/>
  <c r="AJ213" i="12"/>
  <c r="AJ214" i="12"/>
  <c r="AJ215" i="12"/>
  <c r="AJ216" i="12"/>
  <c r="AJ217" i="12"/>
  <c r="AJ218" i="12"/>
  <c r="AJ219" i="12"/>
  <c r="AJ220" i="12"/>
  <c r="AJ221" i="12"/>
  <c r="AJ222" i="12"/>
  <c r="AJ203" i="12"/>
  <c r="P223" i="12"/>
  <c r="BC9" i="15"/>
  <c r="AJ233" i="12"/>
  <c r="AJ234" i="12"/>
  <c r="AJ235" i="12"/>
  <c r="AJ236" i="12"/>
  <c r="AJ237" i="12"/>
  <c r="AJ238" i="12"/>
  <c r="AJ239" i="12"/>
  <c r="AJ240" i="12"/>
  <c r="AJ241" i="12"/>
  <c r="AJ242" i="12"/>
  <c r="AJ243" i="12"/>
  <c r="AJ244" i="12"/>
  <c r="AJ245" i="12"/>
  <c r="AJ246" i="12"/>
  <c r="AJ247" i="12"/>
  <c r="AJ248" i="12"/>
  <c r="AJ249" i="12"/>
  <c r="AJ250" i="12"/>
  <c r="AJ251" i="12"/>
  <c r="AJ252" i="12"/>
  <c r="AJ253" i="12"/>
  <c r="AJ254" i="12"/>
  <c r="AJ255" i="12"/>
  <c r="AJ256" i="12"/>
  <c r="AJ257" i="12"/>
  <c r="AJ258" i="12"/>
  <c r="AJ259" i="12"/>
  <c r="AJ260" i="12"/>
  <c r="AJ261" i="12"/>
  <c r="AJ232" i="12"/>
  <c r="P262" i="12"/>
  <c r="BN9" i="15"/>
  <c r="K148" i="12"/>
  <c r="X128" i="12"/>
  <c r="AH128" i="12"/>
  <c r="AJ130" i="12"/>
  <c r="AJ129" i="12"/>
  <c r="P148" i="12"/>
  <c r="AC9" i="15"/>
  <c r="O148" i="12"/>
  <c r="AJ131" i="12"/>
  <c r="AJ132" i="12"/>
  <c r="AJ133" i="12"/>
  <c r="AJ134" i="12"/>
  <c r="AJ135" i="12"/>
  <c r="AJ136" i="12"/>
  <c r="AJ137" i="12"/>
  <c r="AJ138" i="12"/>
  <c r="AJ139" i="12"/>
  <c r="AJ140" i="12"/>
  <c r="AJ141" i="12"/>
  <c r="AJ142" i="12"/>
  <c r="AJ143" i="12"/>
  <c r="AJ144" i="12"/>
  <c r="AJ145" i="12"/>
  <c r="AJ146" i="12"/>
  <c r="AJ147" i="12"/>
  <c r="AJ128" i="12"/>
  <c r="K8" i="17"/>
  <c r="B16" i="20"/>
  <c r="C16" i="20"/>
  <c r="D16" i="20"/>
  <c r="A17" i="20"/>
  <c r="B17" i="20"/>
  <c r="C17" i="20"/>
  <c r="D17" i="20"/>
  <c r="E17" i="20"/>
  <c r="CX9" i="15"/>
  <c r="CW9" i="15"/>
  <c r="CN9" i="15"/>
  <c r="CM9" i="15"/>
  <c r="CL9" i="15"/>
  <c r="CF9" i="15"/>
  <c r="CE9" i="15"/>
  <c r="CD9" i="15"/>
  <c r="E12" i="18"/>
  <c r="E11" i="18"/>
  <c r="E10" i="18"/>
  <c r="E9" i="18"/>
  <c r="C9" i="18"/>
  <c r="C10" i="18"/>
  <c r="C11" i="18"/>
  <c r="C12" i="18"/>
  <c r="G9" i="17"/>
  <c r="K96" i="12"/>
  <c r="I9" i="15"/>
  <c r="L96" i="12"/>
  <c r="N96" i="12"/>
  <c r="L9" i="15"/>
  <c r="O96" i="12"/>
  <c r="M9" i="15"/>
  <c r="J121" i="12"/>
  <c r="K121" i="12"/>
  <c r="L121" i="12"/>
  <c r="M121" i="12"/>
  <c r="N121" i="12"/>
  <c r="S103" i="12"/>
  <c r="L148" i="12"/>
  <c r="Y9" i="15"/>
  <c r="N148" i="12"/>
  <c r="AA9" i="15"/>
  <c r="AB9" i="15"/>
  <c r="K168" i="12"/>
  <c r="L168" i="12"/>
  <c r="J168" i="12"/>
  <c r="N168" i="12"/>
  <c r="O168" i="12"/>
  <c r="M168" i="12"/>
  <c r="S156" i="12"/>
  <c r="N195" i="12"/>
  <c r="O195" i="12"/>
  <c r="J195" i="12"/>
  <c r="K195" i="12"/>
  <c r="L195" i="12"/>
  <c r="M195" i="12"/>
  <c r="S175" i="12"/>
  <c r="K223" i="12"/>
  <c r="L223" i="12"/>
  <c r="AY9" i="15"/>
  <c r="N223" i="12"/>
  <c r="BA9" i="15"/>
  <c r="O223" i="12"/>
  <c r="N262" i="12"/>
  <c r="BL9" i="15"/>
  <c r="O262" i="12"/>
  <c r="BM9" i="15"/>
  <c r="K300" i="12"/>
  <c r="L300" i="12"/>
  <c r="S270" i="12"/>
  <c r="F11" i="17"/>
  <c r="U11" i="17"/>
  <c r="D11" i="17"/>
  <c r="C4" i="17"/>
  <c r="D9" i="15"/>
  <c r="BE9" i="15"/>
  <c r="D4" i="20"/>
  <c r="E4" i="20"/>
  <c r="A21" i="20"/>
  <c r="B21" i="20"/>
  <c r="C21" i="20"/>
  <c r="D21" i="20"/>
  <c r="A20" i="20"/>
  <c r="C20" i="20"/>
  <c r="D20" i="20"/>
  <c r="A18" i="20"/>
  <c r="B18" i="20"/>
  <c r="C18" i="20"/>
  <c r="D18" i="20"/>
  <c r="A19" i="20"/>
  <c r="C19" i="20"/>
  <c r="D19" i="20"/>
  <c r="D15" i="20"/>
  <c r="C15" i="20"/>
  <c r="B15" i="20"/>
  <c r="D8" i="20"/>
  <c r="A9" i="20"/>
  <c r="BQ3" i="15"/>
  <c r="BF3" i="15"/>
  <c r="AE3" i="15"/>
  <c r="F3" i="15"/>
  <c r="D268" i="12"/>
  <c r="D230" i="12"/>
  <c r="D201" i="12"/>
  <c r="D173" i="12"/>
  <c r="D154" i="12"/>
  <c r="D126" i="12"/>
  <c r="D101" i="12"/>
  <c r="CZ8" i="15"/>
  <c r="H10" i="18"/>
  <c r="I11" i="18"/>
  <c r="J12" i="18"/>
  <c r="G9" i="18"/>
  <c r="H9" i="18"/>
  <c r="I9" i="18"/>
  <c r="G10" i="18"/>
  <c r="I10" i="18"/>
  <c r="G11" i="18"/>
  <c r="H11" i="18"/>
  <c r="G12" i="18"/>
  <c r="H12" i="18"/>
  <c r="I12" i="18"/>
  <c r="J9" i="18"/>
  <c r="J10" i="18"/>
  <c r="J11" i="18"/>
  <c r="F12" i="18"/>
  <c r="B12" i="18"/>
  <c r="F11" i="18"/>
  <c r="B11" i="18"/>
  <c r="F10" i="18"/>
  <c r="B10" i="18"/>
  <c r="F9" i="18"/>
  <c r="B9" i="18"/>
  <c r="H11" i="17"/>
  <c r="I11" i="17"/>
  <c r="J11" i="17"/>
  <c r="J6" i="17"/>
  <c r="I6" i="17"/>
  <c r="H6" i="17"/>
  <c r="F6" i="17"/>
  <c r="J8" i="17"/>
  <c r="I8" i="17"/>
  <c r="H8" i="17"/>
  <c r="Q34" i="12"/>
  <c r="E6" i="17"/>
  <c r="R11" i="17"/>
  <c r="Q11" i="17"/>
  <c r="CS9" i="15"/>
  <c r="CR9" i="15"/>
  <c r="W76" i="12"/>
  <c r="X135" i="12"/>
  <c r="X136" i="12"/>
  <c r="X137" i="12"/>
  <c r="X138" i="12"/>
  <c r="X139" i="12"/>
  <c r="X140" i="12"/>
  <c r="X141" i="12"/>
  <c r="X142" i="12"/>
  <c r="X143" i="12"/>
  <c r="X144" i="12"/>
  <c r="X145" i="12"/>
  <c r="X146" i="12"/>
  <c r="X147" i="12"/>
  <c r="X134" i="12"/>
  <c r="X133" i="12"/>
  <c r="X132" i="12"/>
  <c r="X131" i="12"/>
  <c r="X130" i="12"/>
  <c r="X129" i="12"/>
  <c r="X115" i="12"/>
  <c r="X116" i="12"/>
  <c r="X117" i="12"/>
  <c r="X118" i="12"/>
  <c r="X119" i="12"/>
  <c r="X120" i="12"/>
  <c r="X114" i="12"/>
  <c r="X113" i="12"/>
  <c r="X112" i="12"/>
  <c r="X111" i="12"/>
  <c r="X110" i="12"/>
  <c r="X109" i="12"/>
  <c r="X108" i="12"/>
  <c r="X107" i="12"/>
  <c r="X106" i="12"/>
  <c r="X105" i="12"/>
  <c r="X104" i="12"/>
  <c r="X103" i="12"/>
  <c r="X95" i="12"/>
  <c r="X94" i="12"/>
  <c r="X93" i="12"/>
  <c r="X92" i="12"/>
  <c r="X91" i="12"/>
  <c r="X90" i="12"/>
  <c r="X89" i="12"/>
  <c r="X88" i="12"/>
  <c r="X87" i="12"/>
  <c r="X86" i="12"/>
  <c r="X85" i="12"/>
  <c r="X84" i="12"/>
  <c r="X157" i="12"/>
  <c r="Q36" i="12"/>
  <c r="Q32" i="12"/>
  <c r="Q31" i="12"/>
  <c r="C8" i="17"/>
  <c r="AE11" i="17"/>
  <c r="AB11" i="17"/>
  <c r="AC11" i="17"/>
  <c r="AD11" i="17"/>
  <c r="V11" i="17"/>
  <c r="W11" i="17"/>
  <c r="X11" i="17"/>
  <c r="Y11" i="17"/>
  <c r="Z11" i="17"/>
  <c r="AA11" i="17"/>
  <c r="T11" i="17"/>
  <c r="C11" i="17"/>
  <c r="CK9" i="15"/>
  <c r="CJ9" i="15"/>
  <c r="CC9" i="15"/>
  <c r="CV9" i="15"/>
  <c r="CU9" i="15"/>
  <c r="CT9" i="15"/>
  <c r="CI9" i="15"/>
  <c r="CB9" i="15"/>
  <c r="CA9" i="15"/>
  <c r="C9" i="15"/>
  <c r="CP9" i="15"/>
  <c r="DA9" i="15"/>
  <c r="CH8" i="15"/>
  <c r="BZ8" i="15"/>
  <c r="BR8" i="15"/>
  <c r="BG8" i="15"/>
  <c r="BE8" i="15"/>
  <c r="CQ8" i="15"/>
  <c r="AV8" i="15"/>
  <c r="AN8" i="15"/>
  <c r="AF8" i="15"/>
  <c r="V8" i="15"/>
  <c r="O8" i="15"/>
  <c r="G8" i="15"/>
  <c r="CQ6" i="15"/>
  <c r="DB6" i="15"/>
  <c r="CK6" i="15"/>
  <c r="CJ6" i="15"/>
  <c r="CI6" i="15"/>
  <c r="BE2" i="15"/>
  <c r="F77" i="12"/>
  <c r="AH232" i="12"/>
  <c r="BU9" i="15"/>
  <c r="BT9" i="15"/>
  <c r="AL299" i="12"/>
  <c r="X299" i="12"/>
  <c r="AL298" i="12"/>
  <c r="X298" i="12"/>
  <c r="AL297" i="12"/>
  <c r="X297" i="12"/>
  <c r="AL296" i="12"/>
  <c r="X296" i="12"/>
  <c r="AL295" i="12"/>
  <c r="X295" i="12"/>
  <c r="AL294" i="12"/>
  <c r="X294" i="12"/>
  <c r="AL293" i="12"/>
  <c r="X293" i="12"/>
  <c r="AL292" i="12"/>
  <c r="X292" i="12"/>
  <c r="AL291" i="12"/>
  <c r="X291" i="12"/>
  <c r="AL290" i="12"/>
  <c r="X290" i="12"/>
  <c r="AL289" i="12"/>
  <c r="X289" i="12"/>
  <c r="AL288" i="12"/>
  <c r="X288" i="12"/>
  <c r="AL287" i="12"/>
  <c r="X287" i="12"/>
  <c r="AL286" i="12"/>
  <c r="X286" i="12"/>
  <c r="AL285" i="12"/>
  <c r="X285" i="12"/>
  <c r="AL284" i="12"/>
  <c r="X284" i="12"/>
  <c r="AL283" i="12"/>
  <c r="X283" i="12"/>
  <c r="AL282" i="12"/>
  <c r="X282" i="12"/>
  <c r="AL281" i="12"/>
  <c r="X281" i="12"/>
  <c r="AL280" i="12"/>
  <c r="X280" i="12"/>
  <c r="AL279" i="12"/>
  <c r="X279" i="12"/>
  <c r="AL278" i="12"/>
  <c r="X278" i="12"/>
  <c r="AL277" i="12"/>
  <c r="X277" i="12"/>
  <c r="AL276" i="12"/>
  <c r="X276" i="12"/>
  <c r="AL275" i="12"/>
  <c r="X275" i="12"/>
  <c r="AL274" i="12"/>
  <c r="X274" i="12"/>
  <c r="AL273" i="12"/>
  <c r="X273" i="12"/>
  <c r="AL272" i="12"/>
  <c r="X272" i="12"/>
  <c r="AL271" i="12"/>
  <c r="X271" i="12"/>
  <c r="AL270" i="12"/>
  <c r="X270" i="12"/>
  <c r="M262" i="12"/>
  <c r="BK9" i="15"/>
  <c r="L262" i="12"/>
  <c r="BJ9" i="15"/>
  <c r="AH261" i="12"/>
  <c r="X261" i="12"/>
  <c r="AH260" i="12"/>
  <c r="X260" i="12"/>
  <c r="AH259" i="12"/>
  <c r="X259" i="12"/>
  <c r="AH258" i="12"/>
  <c r="X258" i="12"/>
  <c r="AH257" i="12"/>
  <c r="X257" i="12"/>
  <c r="AH256" i="12"/>
  <c r="X256" i="12"/>
  <c r="AH255" i="12"/>
  <c r="X255" i="12"/>
  <c r="AH254" i="12"/>
  <c r="X254" i="12"/>
  <c r="AH253" i="12"/>
  <c r="X253" i="12"/>
  <c r="AH252" i="12"/>
  <c r="X252" i="12"/>
  <c r="AH251" i="12"/>
  <c r="X251" i="12"/>
  <c r="AH250" i="12"/>
  <c r="X250" i="12"/>
  <c r="AH249" i="12"/>
  <c r="X249" i="12"/>
  <c r="AH248" i="12"/>
  <c r="X248" i="12"/>
  <c r="AH247" i="12"/>
  <c r="X247" i="12"/>
  <c r="AH246" i="12"/>
  <c r="X246" i="12"/>
  <c r="AH245" i="12"/>
  <c r="X245" i="12"/>
  <c r="AH244" i="12"/>
  <c r="X244" i="12"/>
  <c r="AH243" i="12"/>
  <c r="X243" i="12"/>
  <c r="AH242" i="12"/>
  <c r="X242" i="12"/>
  <c r="AH241" i="12"/>
  <c r="X241" i="12"/>
  <c r="AH240" i="12"/>
  <c r="X240" i="12"/>
  <c r="AH239" i="12"/>
  <c r="X239" i="12"/>
  <c r="AH238" i="12"/>
  <c r="X238" i="12"/>
  <c r="AH237" i="12"/>
  <c r="X237" i="12"/>
  <c r="AH236" i="12"/>
  <c r="X236" i="12"/>
  <c r="AH235" i="12"/>
  <c r="X235" i="12"/>
  <c r="AH234" i="12"/>
  <c r="X234" i="12"/>
  <c r="AH233" i="12"/>
  <c r="X233" i="12"/>
  <c r="X232" i="12"/>
  <c r="BB9" i="15"/>
  <c r="AH222" i="12"/>
  <c r="X222" i="12"/>
  <c r="AH221" i="12"/>
  <c r="X221" i="12"/>
  <c r="AH220" i="12"/>
  <c r="X220" i="12"/>
  <c r="AH219" i="12"/>
  <c r="X219" i="12"/>
  <c r="AH218" i="12"/>
  <c r="X218" i="12"/>
  <c r="AH217" i="12"/>
  <c r="X217" i="12"/>
  <c r="AH216" i="12"/>
  <c r="X216" i="12"/>
  <c r="AH215" i="12"/>
  <c r="X215" i="12"/>
  <c r="AH214" i="12"/>
  <c r="X214" i="12"/>
  <c r="AH213" i="12"/>
  <c r="X213" i="12"/>
  <c r="AH212" i="12"/>
  <c r="X212" i="12"/>
  <c r="AH211" i="12"/>
  <c r="X211" i="12"/>
  <c r="AH210" i="12"/>
  <c r="X210" i="12"/>
  <c r="AH209" i="12"/>
  <c r="X209" i="12"/>
  <c r="AH208" i="12"/>
  <c r="X208" i="12"/>
  <c r="AH207" i="12"/>
  <c r="X207" i="12"/>
  <c r="AH206" i="12"/>
  <c r="X206" i="12"/>
  <c r="AH205" i="12"/>
  <c r="X205" i="12"/>
  <c r="AH204" i="12"/>
  <c r="X204" i="12"/>
  <c r="AH203" i="12"/>
  <c r="X203" i="12"/>
  <c r="AT9" i="15"/>
  <c r="AS9" i="15"/>
  <c r="AJ194" i="12"/>
  <c r="X194" i="12"/>
  <c r="AJ193" i="12"/>
  <c r="X193" i="12"/>
  <c r="AJ192" i="12"/>
  <c r="X192" i="12"/>
  <c r="AJ191" i="12"/>
  <c r="X191" i="12"/>
  <c r="AJ190" i="12"/>
  <c r="X190" i="12"/>
  <c r="AJ189" i="12"/>
  <c r="X189" i="12"/>
  <c r="AJ188" i="12"/>
  <c r="X188" i="12"/>
  <c r="AJ187" i="12"/>
  <c r="X187" i="12"/>
  <c r="AJ186" i="12"/>
  <c r="X186" i="12"/>
  <c r="AJ185" i="12"/>
  <c r="X185" i="12"/>
  <c r="AJ184" i="12"/>
  <c r="X184" i="12"/>
  <c r="AJ183" i="12"/>
  <c r="X183" i="12"/>
  <c r="AJ182" i="12"/>
  <c r="X182" i="12"/>
  <c r="AJ181" i="12"/>
  <c r="X181" i="12"/>
  <c r="AJ180" i="12"/>
  <c r="X180" i="12"/>
  <c r="AJ179" i="12"/>
  <c r="X179" i="12"/>
  <c r="AJ178" i="12"/>
  <c r="X178" i="12"/>
  <c r="AJ177" i="12"/>
  <c r="X177" i="12"/>
  <c r="AJ176" i="12"/>
  <c r="X176" i="12"/>
  <c r="AJ175" i="12"/>
  <c r="X175" i="12"/>
  <c r="AL9" i="15"/>
  <c r="AK9" i="15"/>
  <c r="AI9" i="15"/>
  <c r="AH9" i="15"/>
  <c r="AJ167" i="12"/>
  <c r="AH167" i="12"/>
  <c r="X167" i="12"/>
  <c r="AJ166" i="12"/>
  <c r="AH166" i="12"/>
  <c r="X166" i="12"/>
  <c r="AJ165" i="12"/>
  <c r="AH165" i="12"/>
  <c r="X165" i="12"/>
  <c r="AJ164" i="12"/>
  <c r="AH164" i="12"/>
  <c r="X164" i="12"/>
  <c r="AJ163" i="12"/>
  <c r="AH163" i="12"/>
  <c r="X163" i="12"/>
  <c r="AJ162" i="12"/>
  <c r="AH162" i="12"/>
  <c r="X162" i="12"/>
  <c r="AJ161" i="12"/>
  <c r="AH161" i="12"/>
  <c r="X161" i="12"/>
  <c r="AJ160" i="12"/>
  <c r="AH160" i="12"/>
  <c r="X160" i="12"/>
  <c r="AJ159" i="12"/>
  <c r="AH159" i="12"/>
  <c r="X159" i="12"/>
  <c r="AJ158" i="12"/>
  <c r="AH158" i="12"/>
  <c r="X158" i="12"/>
  <c r="AJ157" i="12"/>
  <c r="AH157" i="12"/>
  <c r="AJ156" i="12"/>
  <c r="AH156" i="12"/>
  <c r="X156" i="12"/>
  <c r="AH147" i="12"/>
  <c r="AH146" i="12"/>
  <c r="AH145" i="12"/>
  <c r="AH144" i="12"/>
  <c r="AH143" i="12"/>
  <c r="AH142" i="12"/>
  <c r="AH141" i="12"/>
  <c r="AH140" i="12"/>
  <c r="AH139" i="12"/>
  <c r="AH138" i="12"/>
  <c r="AH137" i="12"/>
  <c r="AH136" i="12"/>
  <c r="AH135" i="12"/>
  <c r="AH134" i="12"/>
  <c r="AH133" i="12"/>
  <c r="AH132" i="12"/>
  <c r="AH131" i="12"/>
  <c r="AH130" i="12"/>
  <c r="AH129" i="12"/>
  <c r="J9" i="15"/>
  <c r="AJ95" i="12"/>
  <c r="AH95" i="12"/>
  <c r="AJ94" i="12"/>
  <c r="AH94" i="12"/>
  <c r="AJ93" i="12"/>
  <c r="AH93" i="12"/>
  <c r="AJ92" i="12"/>
  <c r="AH92" i="12"/>
  <c r="AJ91" i="12"/>
  <c r="AH91" i="12"/>
  <c r="AJ90" i="12"/>
  <c r="AH90" i="12"/>
  <c r="AJ89" i="12"/>
  <c r="AH89" i="12"/>
  <c r="AJ88" i="12"/>
  <c r="AH88" i="12"/>
  <c r="AJ87" i="12"/>
  <c r="AH87" i="12"/>
  <c r="AJ86" i="12"/>
  <c r="AH86" i="12"/>
  <c r="AJ85" i="12"/>
  <c r="AH85" i="12"/>
  <c r="AJ84" i="12"/>
  <c r="AH84" i="12"/>
  <c r="AF80" i="12"/>
  <c r="AE80" i="12"/>
  <c r="AC80" i="12"/>
  <c r="W80" i="12"/>
  <c r="AE79" i="12"/>
  <c r="AC79" i="12"/>
  <c r="AA79" i="12"/>
  <c r="Y79" i="12"/>
  <c r="W79" i="12"/>
  <c r="AE78" i="12"/>
  <c r="AC78" i="12"/>
  <c r="AA78" i="12"/>
  <c r="Y78" i="12"/>
  <c r="W78" i="12"/>
  <c r="AC77" i="12"/>
  <c r="AA77" i="12"/>
  <c r="Y77" i="12"/>
  <c r="W77" i="12"/>
  <c r="Z76" i="12"/>
  <c r="AD5" i="12"/>
  <c r="AD80" i="12"/>
  <c r="AC268" i="12"/>
  <c r="X5" i="12"/>
  <c r="X80" i="12"/>
  <c r="AF4" i="12"/>
  <c r="AF79" i="12"/>
  <c r="AE268" i="12"/>
  <c r="AE293" i="12"/>
  <c r="AD4" i="12"/>
  <c r="AD79" i="12"/>
  <c r="AB268" i="12"/>
  <c r="AB4" i="12"/>
  <c r="AB79" i="12"/>
  <c r="L227" i="12"/>
  <c r="AB230" i="12"/>
  <c r="AB247" i="12"/>
  <c r="Z4" i="12"/>
  <c r="Z79" i="12"/>
  <c r="X4" i="12"/>
  <c r="X79" i="12"/>
  <c r="AF3" i="12"/>
  <c r="AF78" i="12"/>
  <c r="AD268" i="12"/>
  <c r="AD274" i="12"/>
  <c r="AD3" i="12"/>
  <c r="AD78" i="12"/>
  <c r="AB3" i="12"/>
  <c r="AB78" i="12"/>
  <c r="Z3" i="12"/>
  <c r="X3" i="12"/>
  <c r="X78" i="12"/>
  <c r="P9" i="15"/>
  <c r="J300" i="12"/>
  <c r="AJ9" i="15"/>
  <c r="AG9" i="15"/>
  <c r="AB246" i="12"/>
  <c r="AB233" i="12"/>
  <c r="AA230" i="12"/>
  <c r="AE289" i="12"/>
  <c r="AE291" i="12"/>
  <c r="AE294" i="12"/>
  <c r="AE280" i="12"/>
  <c r="AA101" i="12"/>
  <c r="AC299" i="12"/>
  <c r="AC275" i="12"/>
  <c r="AB281" i="12"/>
  <c r="AC82" i="12"/>
  <c r="AB277" i="12"/>
  <c r="AD270" i="12"/>
  <c r="AD281" i="12"/>
  <c r="AD272" i="12"/>
  <c r="M300" i="12"/>
  <c r="BV9" i="15"/>
  <c r="O300" i="12"/>
  <c r="BX9" i="15"/>
  <c r="N300" i="12"/>
  <c r="BW9" i="15"/>
  <c r="BS9" i="15"/>
  <c r="AO9" i="15"/>
  <c r="Q9" i="15"/>
  <c r="AA261" i="12"/>
  <c r="AA260" i="12"/>
  <c r="AA259" i="12"/>
  <c r="AA258" i="12"/>
  <c r="AA257" i="12"/>
  <c r="AA256" i="12"/>
  <c r="AA255" i="12"/>
  <c r="AA254" i="12"/>
  <c r="AA253" i="12"/>
  <c r="AA252" i="12"/>
  <c r="AA251" i="12"/>
  <c r="AA250" i="12"/>
  <c r="AA249" i="12"/>
  <c r="AA248" i="12"/>
  <c r="AA247" i="12"/>
  <c r="AA246" i="12"/>
  <c r="AA245" i="12"/>
  <c r="AA244" i="12"/>
  <c r="AA243" i="12"/>
  <c r="AA242" i="12"/>
  <c r="AA241" i="12"/>
  <c r="AA240" i="12"/>
  <c r="AA239" i="12"/>
  <c r="AA238" i="12"/>
  <c r="AA237" i="12"/>
  <c r="AA236" i="12"/>
  <c r="AA235" i="12"/>
  <c r="AD230" i="12"/>
  <c r="AA234" i="12"/>
  <c r="AA232" i="12"/>
  <c r="AA233" i="12"/>
  <c r="AA111" i="12"/>
  <c r="AA113" i="12"/>
  <c r="AA105" i="12"/>
  <c r="AC93" i="12"/>
  <c r="AC89" i="12"/>
  <c r="AC91" i="12"/>
  <c r="AC94" i="12"/>
  <c r="AP9" i="15"/>
  <c r="R9" i="15"/>
  <c r="AD261" i="12"/>
  <c r="AD260" i="12"/>
  <c r="AD259" i="12"/>
  <c r="AD257" i="12"/>
  <c r="AD253" i="12"/>
  <c r="AD249" i="12"/>
  <c r="AD245" i="12"/>
  <c r="AD241" i="12"/>
  <c r="AD237" i="12"/>
  <c r="AD258" i="12"/>
  <c r="AD254" i="12"/>
  <c r="AD250" i="12"/>
  <c r="AD246" i="12"/>
  <c r="AD242" i="12"/>
  <c r="AD238" i="12"/>
  <c r="AD234" i="12"/>
  <c r="AD233" i="12"/>
  <c r="AD232" i="12"/>
  <c r="AD256" i="12"/>
  <c r="AD255" i="12"/>
  <c r="AD252" i="12"/>
  <c r="AD251" i="12"/>
  <c r="AD248" i="12"/>
  <c r="AD247" i="12"/>
  <c r="AD244" i="12"/>
  <c r="AD243" i="12"/>
  <c r="AD240" i="12"/>
  <c r="AD239" i="12"/>
  <c r="AD236" i="12"/>
  <c r="AD235" i="12"/>
  <c r="AR9" i="15"/>
  <c r="AQ9" i="15"/>
  <c r="S9" i="15"/>
  <c r="T9" i="15"/>
  <c r="AA120" i="12"/>
  <c r="AA107" i="12"/>
  <c r="AA116" i="12"/>
  <c r="AA118" i="12"/>
  <c r="AA103" i="12"/>
  <c r="AD101" i="12"/>
  <c r="AA114" i="12"/>
  <c r="AA112" i="12"/>
  <c r="AA109" i="12"/>
  <c r="AA110" i="12"/>
  <c r="AA104" i="12"/>
  <c r="AA106" i="12"/>
  <c r="AA108" i="12"/>
  <c r="AA119" i="12"/>
  <c r="AA117" i="12"/>
  <c r="AB173" i="12"/>
  <c r="AE173" i="12"/>
  <c r="I60" i="12"/>
  <c r="AB154" i="12"/>
  <c r="I69" i="12"/>
  <c r="AB201" i="12"/>
  <c r="AE201" i="12"/>
  <c r="AB236" i="12"/>
  <c r="AB259" i="12"/>
  <c r="AB243" i="12"/>
  <c r="AE230" i="12"/>
  <c r="AB260" i="12"/>
  <c r="AB258" i="12"/>
  <c r="AB242" i="12"/>
  <c r="AB232" i="12"/>
  <c r="AB257" i="12"/>
  <c r="AB255" i="12"/>
  <c r="AB239" i="12"/>
  <c r="AB256" i="12"/>
  <c r="AB253" i="12"/>
  <c r="AB254" i="12"/>
  <c r="AB238" i="12"/>
  <c r="AB252" i="12"/>
  <c r="AB249" i="12"/>
  <c r="AB251" i="12"/>
  <c r="AB235" i="12"/>
  <c r="AB248" i="12"/>
  <c r="AB245" i="12"/>
  <c r="AB250" i="12"/>
  <c r="AB234" i="12"/>
  <c r="AA115" i="12"/>
  <c r="AB237" i="12"/>
  <c r="L265" i="12"/>
  <c r="N69" i="12"/>
  <c r="AA268" i="12"/>
  <c r="N60" i="12"/>
  <c r="AB284" i="12"/>
  <c r="AB285" i="12"/>
  <c r="AB270" i="12"/>
  <c r="AB288" i="12"/>
  <c r="AB241" i="12"/>
  <c r="AD276" i="12"/>
  <c r="AD298" i="12"/>
  <c r="AI268" i="12"/>
  <c r="AD297" i="12"/>
  <c r="AD279" i="12"/>
  <c r="AD294" i="12"/>
  <c r="AD296" i="12"/>
  <c r="AD289" i="12"/>
  <c r="AD277" i="12"/>
  <c r="AD290" i="12"/>
  <c r="AD292" i="12"/>
  <c r="AD280" i="12"/>
  <c r="AD295" i="12"/>
  <c r="AD286" i="12"/>
  <c r="AD293" i="12"/>
  <c r="AD275" i="12"/>
  <c r="AD291" i="12"/>
  <c r="AD282" i="12"/>
  <c r="AD288" i="12"/>
  <c r="AD273" i="12"/>
  <c r="AD284" i="12"/>
  <c r="AD278" i="12"/>
  <c r="AD283" i="12"/>
  <c r="AD299" i="12"/>
  <c r="AD271" i="12"/>
  <c r="AE285" i="12"/>
  <c r="AE284" i="12"/>
  <c r="AE271" i="12"/>
  <c r="AJ268" i="12"/>
  <c r="AE281" i="12"/>
  <c r="AE279" i="12"/>
  <c r="AE283" i="12"/>
  <c r="AE296" i="12"/>
  <c r="AE277" i="12"/>
  <c r="AE274" i="12"/>
  <c r="AE270" i="12"/>
  <c r="AE278" i="12"/>
  <c r="AE273" i="12"/>
  <c r="AE298" i="12"/>
  <c r="AE292" i="12"/>
  <c r="AE272" i="12"/>
  <c r="AE299" i="12"/>
  <c r="AE290" i="12"/>
  <c r="AE288" i="12"/>
  <c r="AE297" i="12"/>
  <c r="AE295" i="12"/>
  <c r="AE287" i="12"/>
  <c r="AE275" i="12"/>
  <c r="AC85" i="12"/>
  <c r="AC86" i="12"/>
  <c r="AC92" i="12"/>
  <c r="AC90" i="12"/>
  <c r="AC88" i="12"/>
  <c r="AF82" i="12"/>
  <c r="AC84" i="12"/>
  <c r="AC95" i="12"/>
  <c r="AC87" i="12"/>
  <c r="AE286" i="12"/>
  <c r="AB240" i="12"/>
  <c r="Z78" i="12"/>
  <c r="L151" i="12"/>
  <c r="L170" i="12"/>
  <c r="L198" i="12"/>
  <c r="AD285" i="12"/>
  <c r="AE276" i="12"/>
  <c r="AB244" i="12"/>
  <c r="AC101" i="12"/>
  <c r="AC126" i="12"/>
  <c r="AD287" i="12"/>
  <c r="AB299" i="12"/>
  <c r="AE282" i="12"/>
  <c r="AB261" i="12"/>
  <c r="AA82" i="12"/>
  <c r="AA126" i="12"/>
  <c r="L79" i="12"/>
  <c r="L98" i="12"/>
  <c r="L123" i="12"/>
  <c r="AB101" i="12"/>
  <c r="AB126" i="12"/>
  <c r="AB82" i="12"/>
  <c r="AC295" i="12"/>
  <c r="AC297" i="12"/>
  <c r="AH268" i="12"/>
  <c r="AC286" i="12"/>
  <c r="AC274" i="12"/>
  <c r="AC298" i="12"/>
  <c r="M223" i="12"/>
  <c r="AZ9" i="15"/>
  <c r="Q223" i="12"/>
  <c r="BD9" i="15"/>
  <c r="J223" i="12"/>
  <c r="AW9" i="15"/>
  <c r="AX9" i="15"/>
  <c r="K262" i="12"/>
  <c r="BI9" i="15"/>
  <c r="Q262" i="12"/>
  <c r="BO9" i="15"/>
  <c r="J262" i="12"/>
  <c r="BZ9" i="15"/>
  <c r="J148" i="12"/>
  <c r="W9" i="15"/>
  <c r="M148" i="12"/>
  <c r="Z9" i="15"/>
  <c r="Q148" i="12"/>
  <c r="AD9" i="15"/>
  <c r="X9" i="15"/>
  <c r="K9" i="18"/>
  <c r="M11" i="18"/>
  <c r="BR9" i="15"/>
  <c r="O9" i="15"/>
  <c r="AN9" i="15"/>
  <c r="AF9" i="15"/>
  <c r="CH9" i="15"/>
  <c r="E21" i="20"/>
  <c r="E20" i="20"/>
  <c r="M9" i="17"/>
  <c r="CQ9" i="15"/>
  <c r="DB9" i="15"/>
  <c r="E19" i="20"/>
  <c r="J96" i="12"/>
  <c r="H9" i="15"/>
  <c r="M96" i="12"/>
  <c r="K9" i="15"/>
  <c r="S84" i="12"/>
  <c r="E18" i="20"/>
  <c r="AH295" i="12"/>
  <c r="AH275" i="12"/>
  <c r="AH285" i="12"/>
  <c r="AH278" i="12"/>
  <c r="AB283" i="12"/>
  <c r="AB295" i="12"/>
  <c r="AB290" i="12"/>
  <c r="AB292" i="12"/>
  <c r="AC272" i="12"/>
  <c r="AC296" i="12"/>
  <c r="AC271" i="12"/>
  <c r="AA272" i="12"/>
  <c r="AA286" i="12"/>
  <c r="AA281" i="12"/>
  <c r="AC282" i="12"/>
  <c r="AB271" i="12"/>
  <c r="AB294" i="12"/>
  <c r="AA278" i="12"/>
  <c r="AA290" i="12"/>
  <c r="AA285" i="12"/>
  <c r="AH272" i="12"/>
  <c r="AH277" i="12"/>
  <c r="AH289" i="12"/>
  <c r="AH286" i="12"/>
  <c r="AB293" i="12"/>
  <c r="AB273" i="12"/>
  <c r="AB298" i="12"/>
  <c r="AC280" i="12"/>
  <c r="AC289" i="12"/>
  <c r="AC276" i="12"/>
  <c r="AC279" i="12"/>
  <c r="AA296" i="12"/>
  <c r="AA283" i="12"/>
  <c r="AA298" i="12"/>
  <c r="AA289" i="12"/>
  <c r="AH281" i="12"/>
  <c r="AH297" i="12"/>
  <c r="AH290" i="12"/>
  <c r="AA279" i="12"/>
  <c r="AG268" i="12"/>
  <c r="AB282" i="12"/>
  <c r="AB272" i="12"/>
  <c r="AA271" i="12"/>
  <c r="AC294" i="12"/>
  <c r="AC278" i="12"/>
  <c r="AC283" i="12"/>
  <c r="AA274" i="12"/>
  <c r="AA291" i="12"/>
  <c r="AA293" i="12"/>
  <c r="AB296" i="12"/>
  <c r="AH283" i="12"/>
  <c r="AH284" i="12"/>
  <c r="AH292" i="12"/>
  <c r="AB275" i="12"/>
  <c r="AB278" i="12"/>
  <c r="AB287" i="12"/>
  <c r="AB276" i="12"/>
  <c r="AC290" i="12"/>
  <c r="AC270" i="12"/>
  <c r="AC285" i="12"/>
  <c r="AC287" i="12"/>
  <c r="AA287" i="12"/>
  <c r="AA294" i="12"/>
  <c r="AA295" i="12"/>
  <c r="AA297" i="12"/>
  <c r="AH293" i="12"/>
  <c r="AH296" i="12"/>
  <c r="AH298" i="12"/>
  <c r="AC273" i="12"/>
  <c r="AB286" i="12"/>
  <c r="AB274" i="12"/>
  <c r="AB289" i="12"/>
  <c r="AB280" i="12"/>
  <c r="AC288" i="12"/>
  <c r="AC277" i="12"/>
  <c r="AC292" i="12"/>
  <c r="AC291" i="12"/>
  <c r="AA276" i="12"/>
  <c r="AA270" i="12"/>
  <c r="AA299" i="12"/>
  <c r="AH291" i="12"/>
  <c r="AH271" i="12"/>
  <c r="AB297" i="12"/>
  <c r="AB279" i="12"/>
  <c r="AB291" i="12"/>
  <c r="AC281" i="12"/>
  <c r="AC284" i="12"/>
  <c r="AC293" i="12"/>
  <c r="AA282" i="12"/>
  <c r="AA275" i="12"/>
  <c r="Z234" i="12"/>
  <c r="AF89" i="12"/>
  <c r="AF94" i="12"/>
  <c r="AF87" i="12"/>
  <c r="AF90" i="12"/>
  <c r="AF84" i="12"/>
  <c r="AF91" i="12"/>
  <c r="AF88" i="12"/>
  <c r="AF93" i="12"/>
  <c r="AF95" i="12"/>
  <c r="AF92" i="12"/>
  <c r="AF86" i="12"/>
  <c r="AF85" i="12"/>
  <c r="AB89" i="12"/>
  <c r="AB88" i="12"/>
  <c r="AB85" i="12"/>
  <c r="AE82" i="12"/>
  <c r="AB95" i="12"/>
  <c r="AB94" i="12"/>
  <c r="AB92" i="12"/>
  <c r="AB90" i="12"/>
  <c r="AB87" i="12"/>
  <c r="AB84" i="12"/>
  <c r="AB91" i="12"/>
  <c r="AB93" i="12"/>
  <c r="AB86" i="12"/>
  <c r="AJ288" i="12"/>
  <c r="AJ299" i="12"/>
  <c r="AJ273" i="12"/>
  <c r="AJ277" i="12"/>
  <c r="AJ284" i="12"/>
  <c r="AJ291" i="12"/>
  <c r="AJ271" i="12"/>
  <c r="AJ275" i="12"/>
  <c r="AJ280" i="12"/>
  <c r="AJ281" i="12"/>
  <c r="AJ297" i="12"/>
  <c r="AJ270" i="12"/>
  <c r="AJ276" i="12"/>
  <c r="AJ279" i="12"/>
  <c r="AJ286" i="12"/>
  <c r="AJ293" i="12"/>
  <c r="AJ272" i="12"/>
  <c r="AJ274" i="12"/>
  <c r="AJ278" i="12"/>
  <c r="AJ298" i="12"/>
  <c r="AJ295" i="12"/>
  <c r="AJ289" i="12"/>
  <c r="AJ294" i="12"/>
  <c r="AJ290" i="12"/>
  <c r="AJ296" i="12"/>
  <c r="AJ292" i="12"/>
  <c r="AJ287" i="12"/>
  <c r="AJ282" i="12"/>
  <c r="AJ285" i="12"/>
  <c r="AJ283" i="12"/>
  <c r="AB128" i="12"/>
  <c r="AB130" i="12"/>
  <c r="AB139" i="12"/>
  <c r="AB141" i="12"/>
  <c r="AB133" i="12"/>
  <c r="AB140" i="12"/>
  <c r="AB145" i="12"/>
  <c r="AB135" i="12"/>
  <c r="AB144" i="12"/>
  <c r="AB146" i="12"/>
  <c r="AB147" i="12"/>
  <c r="AB143" i="12"/>
  <c r="AB142" i="12"/>
  <c r="AB137" i="12"/>
  <c r="AB132" i="12"/>
  <c r="AB138" i="12"/>
  <c r="AB134" i="12"/>
  <c r="AB136" i="12"/>
  <c r="AB131" i="12"/>
  <c r="AE126" i="12"/>
  <c r="AB129" i="12"/>
  <c r="AA173" i="12"/>
  <c r="AD173" i="12"/>
  <c r="AA154" i="12"/>
  <c r="AA201" i="12"/>
  <c r="AD201" i="12"/>
  <c r="G69" i="12"/>
  <c r="Z250" i="12"/>
  <c r="AB167" i="12"/>
  <c r="AB159" i="12"/>
  <c r="AB203" i="12"/>
  <c r="AB204" i="12"/>
  <c r="AB213" i="12"/>
  <c r="AB206" i="12"/>
  <c r="AB166" i="12"/>
  <c r="AB158" i="12"/>
  <c r="AB190" i="12"/>
  <c r="AB194" i="12"/>
  <c r="AB209" i="12"/>
  <c r="AB205" i="12"/>
  <c r="AB165" i="12"/>
  <c r="AB157" i="12"/>
  <c r="AB185" i="12"/>
  <c r="AB189" i="12"/>
  <c r="AB176" i="12"/>
  <c r="AB182" i="12"/>
  <c r="AB191" i="12"/>
  <c r="AB164" i="12"/>
  <c r="AB156" i="12"/>
  <c r="AB180" i="12"/>
  <c r="AB184" i="12"/>
  <c r="AE154" i="12"/>
  <c r="AB177" i="12"/>
  <c r="AB187" i="12"/>
  <c r="AB163" i="12"/>
  <c r="AB220" i="12"/>
  <c r="AB219" i="12"/>
  <c r="AB178" i="12"/>
  <c r="AB222" i="12"/>
  <c r="AB188" i="12"/>
  <c r="AB183" i="12"/>
  <c r="AB162" i="12"/>
  <c r="AB216" i="12"/>
  <c r="AB215" i="12"/>
  <c r="AB192" i="12"/>
  <c r="AB218" i="12"/>
  <c r="AB181" i="12"/>
  <c r="AB161" i="12"/>
  <c r="AB214" i="12"/>
  <c r="AB221" i="12"/>
  <c r="AB160" i="12"/>
  <c r="AB210" i="12"/>
  <c r="AB212" i="12"/>
  <c r="AB193" i="12"/>
  <c r="AB217" i="12"/>
  <c r="AB207" i="12"/>
  <c r="AB186" i="12"/>
  <c r="AB211" i="12"/>
  <c r="AB179" i="12"/>
  <c r="AB175" i="12"/>
  <c r="AB208" i="12"/>
  <c r="AB119" i="12"/>
  <c r="AB104" i="12"/>
  <c r="AB106" i="12"/>
  <c r="AB115" i="12"/>
  <c r="AE101" i="12"/>
  <c r="AB109" i="12"/>
  <c r="AB111" i="12"/>
  <c r="AB113" i="12"/>
  <c r="AB110" i="12"/>
  <c r="AB107" i="12"/>
  <c r="AB105" i="12"/>
  <c r="AB103" i="12"/>
  <c r="AB117" i="12"/>
  <c r="AB116" i="12"/>
  <c r="AB118" i="12"/>
  <c r="AB112" i="12"/>
  <c r="AB108" i="12"/>
  <c r="AB120" i="12"/>
  <c r="AB114" i="12"/>
  <c r="AI273" i="12"/>
  <c r="AI278" i="12"/>
  <c r="AI284" i="12"/>
  <c r="AI299" i="12"/>
  <c r="AI272" i="12"/>
  <c r="AI271" i="12"/>
  <c r="AI297" i="12"/>
  <c r="AI295" i="12"/>
  <c r="AI294" i="12"/>
  <c r="AI296" i="12"/>
  <c r="AI293" i="12"/>
  <c r="AI291" i="12"/>
  <c r="AI286" i="12"/>
  <c r="AI282" i="12"/>
  <c r="AI289" i="12"/>
  <c r="AI298" i="12"/>
  <c r="AI280" i="12"/>
  <c r="AI276" i="12"/>
  <c r="AI285" i="12"/>
  <c r="AI290" i="12"/>
  <c r="AI275" i="12"/>
  <c r="AI287" i="12"/>
  <c r="AI288" i="12"/>
  <c r="AI283" i="12"/>
  <c r="AI270" i="12"/>
  <c r="AI281" i="12"/>
  <c r="AI292" i="12"/>
  <c r="AI279" i="12"/>
  <c r="AI277" i="12"/>
  <c r="AI274" i="12"/>
  <c r="Z253" i="12"/>
  <c r="AC128" i="12"/>
  <c r="AC145" i="12"/>
  <c r="AC131" i="12"/>
  <c r="AC139" i="12"/>
  <c r="AC141" i="12"/>
  <c r="AC143" i="12"/>
  <c r="AC134" i="12"/>
  <c r="AC137" i="12"/>
  <c r="AC138" i="12"/>
  <c r="AC130" i="12"/>
  <c r="AC133" i="12"/>
  <c r="AC132" i="12"/>
  <c r="AC146" i="12"/>
  <c r="AC129" i="12"/>
  <c r="AC144" i="12"/>
  <c r="AC147" i="12"/>
  <c r="AC140" i="12"/>
  <c r="AC135" i="12"/>
  <c r="AF126" i="12"/>
  <c r="AC142" i="12"/>
  <c r="AC136" i="12"/>
  <c r="AA273" i="12"/>
  <c r="AA277" i="12"/>
  <c r="AA280" i="12"/>
  <c r="AF268" i="12"/>
  <c r="AA292" i="12"/>
  <c r="AE260" i="12"/>
  <c r="Z260" i="12"/>
  <c r="AE233" i="12"/>
  <c r="Z233" i="12"/>
  <c r="AE257" i="12"/>
  <c r="Z257" i="12"/>
  <c r="AE256" i="12"/>
  <c r="Z256" i="12"/>
  <c r="AE258" i="12"/>
  <c r="Z258" i="12"/>
  <c r="AE232" i="12"/>
  <c r="Z232" i="12"/>
  <c r="AE253" i="12"/>
  <c r="AE236" i="12"/>
  <c r="Z236" i="12"/>
  <c r="AE254" i="12"/>
  <c r="Z254" i="12"/>
  <c r="AE255" i="12"/>
  <c r="AE249" i="12"/>
  <c r="Z249" i="12"/>
  <c r="AE252" i="12"/>
  <c r="Z252" i="12"/>
  <c r="AE250" i="12"/>
  <c r="AE251" i="12"/>
  <c r="AE245" i="12"/>
  <c r="Z245" i="12"/>
  <c r="AE248" i="12"/>
  <c r="Z248" i="12"/>
  <c r="AE246" i="12"/>
  <c r="Z246" i="12"/>
  <c r="AE247" i="12"/>
  <c r="Z247" i="12"/>
  <c r="AE241" i="12"/>
  <c r="Z241" i="12"/>
  <c r="AE244" i="12"/>
  <c r="Z244" i="12"/>
  <c r="AE242" i="12"/>
  <c r="Z242" i="12"/>
  <c r="AE243" i="12"/>
  <c r="AE237" i="12"/>
  <c r="Z237" i="12"/>
  <c r="AE240" i="12"/>
  <c r="Z240" i="12"/>
  <c r="AE239" i="12"/>
  <c r="Z239" i="12"/>
  <c r="AE234" i="12"/>
  <c r="AE235" i="12"/>
  <c r="Z235" i="12"/>
  <c r="AE259" i="12"/>
  <c r="Z259" i="12"/>
  <c r="AE261" i="12"/>
  <c r="AE238" i="12"/>
  <c r="Z238" i="12"/>
  <c r="Z243" i="12"/>
  <c r="G60" i="12"/>
  <c r="Z251" i="12"/>
  <c r="Z255" i="12"/>
  <c r="AD113" i="12"/>
  <c r="AD115" i="12"/>
  <c r="AD104" i="12"/>
  <c r="AD120" i="12"/>
  <c r="AD117" i="12"/>
  <c r="AD109" i="12"/>
  <c r="AD107" i="12"/>
  <c r="AD112" i="12"/>
  <c r="AD114" i="12"/>
  <c r="AD108" i="12"/>
  <c r="AD105" i="12"/>
  <c r="AD111" i="12"/>
  <c r="AD118" i="12"/>
  <c r="AD103" i="12"/>
  <c r="AD119" i="12"/>
  <c r="AD116" i="12"/>
  <c r="AD110" i="12"/>
  <c r="AD106" i="12"/>
  <c r="Z261" i="12"/>
  <c r="AA128" i="12"/>
  <c r="AA146" i="12"/>
  <c r="AA138" i="12"/>
  <c r="AA145" i="12"/>
  <c r="AA136" i="12"/>
  <c r="AA147" i="12"/>
  <c r="AA144" i="12"/>
  <c r="AA134" i="12"/>
  <c r="AA143" i="12"/>
  <c r="AA130" i="12"/>
  <c r="AA133" i="12"/>
  <c r="AA139" i="12"/>
  <c r="AA129" i="12"/>
  <c r="AA137" i="12"/>
  <c r="AA135" i="12"/>
  <c r="AA142" i="12"/>
  <c r="AA132" i="12"/>
  <c r="AA131" i="12"/>
  <c r="AD126" i="12"/>
  <c r="AA141" i="12"/>
  <c r="AA140" i="12"/>
  <c r="AC113" i="12"/>
  <c r="AC107" i="12"/>
  <c r="AC119" i="12"/>
  <c r="AC109" i="12"/>
  <c r="AC118" i="12"/>
  <c r="AC116" i="12"/>
  <c r="AC105" i="12"/>
  <c r="AC111" i="12"/>
  <c r="AC103" i="12"/>
  <c r="AC112" i="12"/>
  <c r="AC120" i="12"/>
  <c r="AC108" i="12"/>
  <c r="AC114" i="12"/>
  <c r="AC104" i="12"/>
  <c r="AC106" i="12"/>
  <c r="AC115" i="12"/>
  <c r="AC117" i="12"/>
  <c r="AC110" i="12"/>
  <c r="AF101" i="12"/>
  <c r="AH270" i="12"/>
  <c r="AH273" i="12"/>
  <c r="AH299" i="12"/>
  <c r="AH282" i="12"/>
  <c r="AH274" i="12"/>
  <c r="AH287" i="12"/>
  <c r="AH276" i="12"/>
  <c r="AH288" i="12"/>
  <c r="AH280" i="12"/>
  <c r="AH294" i="12"/>
  <c r="AA288" i="12"/>
  <c r="AH279" i="12"/>
  <c r="AA284" i="12"/>
  <c r="AA90" i="12"/>
  <c r="AA86" i="12"/>
  <c r="AA88" i="12"/>
  <c r="AA95" i="12"/>
  <c r="AA89" i="12"/>
  <c r="AA91" i="12"/>
  <c r="AA92" i="12"/>
  <c r="AA87" i="12"/>
  <c r="AA84" i="12"/>
  <c r="AA85" i="12"/>
  <c r="AA93" i="12"/>
  <c r="AD82" i="12"/>
  <c r="AA94" i="12"/>
  <c r="S203" i="12"/>
  <c r="AV9" i="15"/>
  <c r="S232" i="12"/>
  <c r="BH9" i="15"/>
  <c r="BG9" i="15"/>
  <c r="S128" i="12"/>
  <c r="V9" i="15"/>
  <c r="G9" i="15"/>
  <c r="AG287" i="12"/>
  <c r="AG296" i="12"/>
  <c r="AG272" i="12"/>
  <c r="AG276" i="12"/>
  <c r="AG274" i="12"/>
  <c r="AG283" i="12"/>
  <c r="AG282" i="12"/>
  <c r="AG298" i="12"/>
  <c r="AG294" i="12"/>
  <c r="AG279" i="12"/>
  <c r="AG280" i="12"/>
  <c r="AG277" i="12"/>
  <c r="AG270" i="12"/>
  <c r="AG297" i="12"/>
  <c r="AG275" i="12"/>
  <c r="AG273" i="12"/>
  <c r="AG286" i="12"/>
  <c r="AG288" i="12"/>
  <c r="AG271" i="12"/>
  <c r="AG292" i="12"/>
  <c r="AG284" i="12"/>
  <c r="AG299" i="12"/>
  <c r="AG290" i="12"/>
  <c r="AG291" i="12"/>
  <c r="AG278" i="12"/>
  <c r="AG295" i="12"/>
  <c r="AG293" i="12"/>
  <c r="AG281" i="12"/>
  <c r="AG285" i="12"/>
  <c r="AG289" i="12"/>
  <c r="Z109" i="12"/>
  <c r="Z115" i="12"/>
  <c r="AE95" i="12"/>
  <c r="AE90" i="12"/>
  <c r="AE92" i="12"/>
  <c r="Z92" i="12"/>
  <c r="AE84" i="12"/>
  <c r="AE93" i="12"/>
  <c r="AE94" i="12"/>
  <c r="AE86" i="12"/>
  <c r="AE85" i="12"/>
  <c r="AE91" i="12"/>
  <c r="AE88" i="12"/>
  <c r="AE87" i="12"/>
  <c r="AE89" i="12"/>
  <c r="Z89" i="12"/>
  <c r="Z296" i="12"/>
  <c r="Z298" i="12"/>
  <c r="Z290" i="12"/>
  <c r="AE106" i="12"/>
  <c r="Z106" i="12"/>
  <c r="AE119" i="12"/>
  <c r="Z119" i="12"/>
  <c r="AE120" i="12"/>
  <c r="Z120" i="12"/>
  <c r="AE117" i="12"/>
  <c r="AE107" i="12"/>
  <c r="AE104" i="12"/>
  <c r="AE118" i="12"/>
  <c r="Z118" i="12"/>
  <c r="AE103" i="12"/>
  <c r="AE105" i="12"/>
  <c r="Z105" i="12"/>
  <c r="AE112" i="12"/>
  <c r="Z112" i="12"/>
  <c r="AE114" i="12"/>
  <c r="Z114" i="12"/>
  <c r="AE113" i="12"/>
  <c r="Z113" i="12"/>
  <c r="AE108" i="12"/>
  <c r="AE110" i="12"/>
  <c r="Z110" i="12"/>
  <c r="AE115" i="12"/>
  <c r="AE111" i="12"/>
  <c r="Z111" i="12"/>
  <c r="AE109" i="12"/>
  <c r="AE116" i="12"/>
  <c r="AA222" i="12"/>
  <c r="AA214" i="12"/>
  <c r="AA206" i="12"/>
  <c r="AA178" i="12"/>
  <c r="AA187" i="12"/>
  <c r="AA164" i="12"/>
  <c r="AA184" i="12"/>
  <c r="AA221" i="12"/>
  <c r="AA213" i="12"/>
  <c r="AA205" i="12"/>
  <c r="AA192" i="12"/>
  <c r="AA185" i="12"/>
  <c r="AA163" i="12"/>
  <c r="AA175" i="12"/>
  <c r="AA220" i="12"/>
  <c r="AA212" i="12"/>
  <c r="AA204" i="12"/>
  <c r="AA183" i="12"/>
  <c r="AA180" i="12"/>
  <c r="AA218" i="12"/>
  <c r="AA210" i="12"/>
  <c r="AA194" i="12"/>
  <c r="AA176" i="12"/>
  <c r="AA162" i="12"/>
  <c r="AA156" i="12"/>
  <c r="AA188" i="12"/>
  <c r="AA217" i="12"/>
  <c r="AA209" i="12"/>
  <c r="AA190" i="12"/>
  <c r="AA165" i="12"/>
  <c r="AA158" i="12"/>
  <c r="AA191" i="12"/>
  <c r="AA208" i="12"/>
  <c r="AA166" i="12"/>
  <c r="AA177" i="12"/>
  <c r="AA181" i="12"/>
  <c r="AA161" i="12"/>
  <c r="AA207" i="12"/>
  <c r="AA193" i="12"/>
  <c r="AA216" i="12"/>
  <c r="AA215" i="12"/>
  <c r="AA157" i="12"/>
  <c r="AA203" i="12"/>
  <c r="AA167" i="12"/>
  <c r="AA179" i="12"/>
  <c r="AA186" i="12"/>
  <c r="AA160" i="12"/>
  <c r="AA219" i="12"/>
  <c r="AA182" i="12"/>
  <c r="AA159" i="12"/>
  <c r="AA189" i="12"/>
  <c r="AD154" i="12"/>
  <c r="AA211" i="12"/>
  <c r="Z135" i="12"/>
  <c r="Z94" i="12"/>
  <c r="Z141" i="12"/>
  <c r="AD89" i="12"/>
  <c r="AD92" i="12"/>
  <c r="AD86" i="12"/>
  <c r="Z86" i="12"/>
  <c r="AD88" i="12"/>
  <c r="AD93" i="12"/>
  <c r="AD84" i="12"/>
  <c r="Z84" i="12"/>
  <c r="AD90" i="12"/>
  <c r="Z90" i="12"/>
  <c r="AD95" i="12"/>
  <c r="Z95" i="12"/>
  <c r="AD85" i="12"/>
  <c r="AD91" i="12"/>
  <c r="Z91" i="12"/>
  <c r="AD87" i="12"/>
  <c r="Z87" i="12"/>
  <c r="AD94" i="12"/>
  <c r="AD128" i="12"/>
  <c r="AD136" i="12"/>
  <c r="Z136" i="12"/>
  <c r="AD147" i="12"/>
  <c r="Z147" i="12"/>
  <c r="AD135" i="12"/>
  <c r="AD132" i="12"/>
  <c r="AD146" i="12"/>
  <c r="Z146" i="12"/>
  <c r="AD143" i="12"/>
  <c r="AD145" i="12"/>
  <c r="Z145" i="12"/>
  <c r="AD138" i="12"/>
  <c r="Z138" i="12"/>
  <c r="AD131" i="12"/>
  <c r="AD137" i="12"/>
  <c r="Z137" i="12"/>
  <c r="AD129" i="12"/>
  <c r="AD139" i="12"/>
  <c r="AD141" i="12"/>
  <c r="AD144" i="12"/>
  <c r="Z144" i="12"/>
  <c r="AD140" i="12"/>
  <c r="Z140" i="12"/>
  <c r="AD134" i="12"/>
  <c r="AD133" i="12"/>
  <c r="AD142" i="12"/>
  <c r="Z142" i="12"/>
  <c r="AD130" i="12"/>
  <c r="AF128" i="12"/>
  <c r="AF145" i="12"/>
  <c r="AF137" i="12"/>
  <c r="AF144" i="12"/>
  <c r="AF132" i="12"/>
  <c r="AF139" i="12"/>
  <c r="Z139" i="12"/>
  <c r="AF147" i="12"/>
  <c r="AF146" i="12"/>
  <c r="AF129" i="12"/>
  <c r="AF131" i="12"/>
  <c r="AF142" i="12"/>
  <c r="AF141" i="12"/>
  <c r="AF136" i="12"/>
  <c r="AF138" i="12"/>
  <c r="AF140" i="12"/>
  <c r="AF133" i="12"/>
  <c r="AF135" i="12"/>
  <c r="AF143" i="12"/>
  <c r="AF134" i="12"/>
  <c r="AF130" i="12"/>
  <c r="Z286" i="12"/>
  <c r="Z103" i="12"/>
  <c r="Z88" i="12"/>
  <c r="Z130" i="12"/>
  <c r="AE128" i="12"/>
  <c r="AE146" i="12"/>
  <c r="AE138" i="12"/>
  <c r="AE143" i="12"/>
  <c r="Z143" i="12"/>
  <c r="AE136" i="12"/>
  <c r="AE131" i="12"/>
  <c r="Z131" i="12"/>
  <c r="AE130" i="12"/>
  <c r="AE134" i="12"/>
  <c r="AE129" i="12"/>
  <c r="Z129" i="12"/>
  <c r="AE144" i="12"/>
  <c r="AE141" i="12"/>
  <c r="AE145" i="12"/>
  <c r="AE147" i="12"/>
  <c r="AE140" i="12"/>
  <c r="AE139" i="12"/>
  <c r="AE142" i="12"/>
  <c r="AE135" i="12"/>
  <c r="AE137" i="12"/>
  <c r="AE133" i="12"/>
  <c r="AE132" i="12"/>
  <c r="Z132" i="12"/>
  <c r="AF120" i="12"/>
  <c r="AF108" i="12"/>
  <c r="AF114" i="12"/>
  <c r="AF115" i="12"/>
  <c r="AF104" i="12"/>
  <c r="Z104" i="12"/>
  <c r="AF106" i="12"/>
  <c r="AF111" i="12"/>
  <c r="AF117" i="12"/>
  <c r="Z117" i="12"/>
  <c r="AF107" i="12"/>
  <c r="AF109" i="12"/>
  <c r="AF103" i="12"/>
  <c r="AF118" i="12"/>
  <c r="AF119" i="12"/>
  <c r="AF110" i="12"/>
  <c r="AF116" i="12"/>
  <c r="AF112" i="12"/>
  <c r="AF113" i="12"/>
  <c r="AF105" i="12"/>
  <c r="Z284" i="12"/>
  <c r="Z281" i="12"/>
  <c r="Z93" i="12"/>
  <c r="Z85" i="12"/>
  <c r="Z128" i="12"/>
  <c r="AF276" i="12"/>
  <c r="Z276" i="12"/>
  <c r="AF277" i="12"/>
  <c r="Z277" i="12"/>
  <c r="AF293" i="12"/>
  <c r="Z293" i="12"/>
  <c r="AF282" i="12"/>
  <c r="Z282" i="12"/>
  <c r="AF280" i="12"/>
  <c r="Z280" i="12"/>
  <c r="AF284" i="12"/>
  <c r="AF271" i="12"/>
  <c r="Z271" i="12"/>
  <c r="AF275" i="12"/>
  <c r="Z275" i="12"/>
  <c r="AF285" i="12"/>
  <c r="Z285" i="12"/>
  <c r="AF297" i="12"/>
  <c r="Z297" i="12"/>
  <c r="AF290" i="12"/>
  <c r="AF298" i="12"/>
  <c r="AF274" i="12"/>
  <c r="Z274" i="12"/>
  <c r="AF281" i="12"/>
  <c r="AF299" i="12"/>
  <c r="Z299" i="12"/>
  <c r="AF289" i="12"/>
  <c r="Z289" i="12"/>
  <c r="AF288" i="12"/>
  <c r="Z288" i="12"/>
  <c r="AF292" i="12"/>
  <c r="Z292" i="12"/>
  <c r="AF273" i="12"/>
  <c r="Z273" i="12"/>
  <c r="AF295" i="12"/>
  <c r="Z295" i="12"/>
  <c r="AF272" i="12"/>
  <c r="Z272" i="12"/>
  <c r="AF291" i="12"/>
  <c r="Z291" i="12"/>
  <c r="AF279" i="12"/>
  <c r="Z279" i="12"/>
  <c r="AF287" i="12"/>
  <c r="Z287" i="12"/>
  <c r="AF294" i="12"/>
  <c r="Z294" i="12"/>
  <c r="AF270" i="12"/>
  <c r="Z270" i="12"/>
  <c r="AF296" i="12"/>
  <c r="AF283" i="12"/>
  <c r="Z283" i="12"/>
  <c r="AF278" i="12"/>
  <c r="Z278" i="12"/>
  <c r="AF286" i="12"/>
  <c r="AE221" i="12"/>
  <c r="AE213" i="12"/>
  <c r="AE182" i="12"/>
  <c r="AE179" i="12"/>
  <c r="AE192" i="12"/>
  <c r="AE204" i="12"/>
  <c r="AE181" i="12"/>
  <c r="AE166" i="12"/>
  <c r="AE203" i="12"/>
  <c r="AE220" i="12"/>
  <c r="AE212" i="12"/>
  <c r="AE175" i="12"/>
  <c r="AE164" i="12"/>
  <c r="AE183" i="12"/>
  <c r="AE165" i="12"/>
  <c r="AE157" i="12"/>
  <c r="AE206" i="12"/>
  <c r="AE188" i="12"/>
  <c r="AE184" i="12"/>
  <c r="AE194" i="12"/>
  <c r="AE193" i="12"/>
  <c r="AE219" i="12"/>
  <c r="AE211" i="12"/>
  <c r="AE167" i="12"/>
  <c r="AE160" i="12"/>
  <c r="AE180" i="12"/>
  <c r="AE161" i="12"/>
  <c r="AE216" i="12"/>
  <c r="AE191" i="12"/>
  <c r="AE222" i="12"/>
  <c r="AE158" i="12"/>
  <c r="AE189" i="12"/>
  <c r="AE218" i="12"/>
  <c r="AE210" i="12"/>
  <c r="AE163" i="12"/>
  <c r="AE156" i="12"/>
  <c r="AE178" i="12"/>
  <c r="AE177" i="12"/>
  <c r="AE185" i="12"/>
  <c r="AE217" i="12"/>
  <c r="AE209" i="12"/>
  <c r="AE159" i="12"/>
  <c r="AE208" i="12"/>
  <c r="AE176" i="12"/>
  <c r="AE207" i="12"/>
  <c r="AE205" i="12"/>
  <c r="AE190" i="12"/>
  <c r="AE215" i="12"/>
  <c r="AE162" i="12"/>
  <c r="AE214" i="12"/>
  <c r="AE186" i="12"/>
  <c r="AE187" i="12"/>
  <c r="N55" i="12"/>
  <c r="O30" i="12"/>
  <c r="Q30" i="12"/>
  <c r="E9" i="15"/>
  <c r="CZ9" i="15"/>
  <c r="Z214" i="12"/>
  <c r="Z215" i="12"/>
  <c r="Z162" i="12"/>
  <c r="Z212" i="12"/>
  <c r="Z221" i="12"/>
  <c r="Z116" i="12"/>
  <c r="Z184" i="12"/>
  <c r="Z186" i="12"/>
  <c r="Z175" i="12"/>
  <c r="Z164" i="12"/>
  <c r="Z134" i="12"/>
  <c r="Z133" i="12"/>
  <c r="AD208" i="12"/>
  <c r="Z208" i="12"/>
  <c r="AD193" i="12"/>
  <c r="Z193" i="12"/>
  <c r="AD175" i="12"/>
  <c r="AD207" i="12"/>
  <c r="Z207" i="12"/>
  <c r="AD212" i="12"/>
  <c r="AD179" i="12"/>
  <c r="AD219" i="12"/>
  <c r="Z219" i="12"/>
  <c r="AD185" i="12"/>
  <c r="AD210" i="12"/>
  <c r="AD209" i="12"/>
  <c r="AD192" i="12"/>
  <c r="Z192" i="12"/>
  <c r="AD176" i="12"/>
  <c r="Z176" i="12"/>
  <c r="AD204" i="12"/>
  <c r="Z204" i="12"/>
  <c r="AD166" i="12"/>
  <c r="Z166" i="12"/>
  <c r="AD218" i="12"/>
  <c r="AD206" i="12"/>
  <c r="AD217" i="12"/>
  <c r="AD161" i="12"/>
  <c r="Z161" i="12"/>
  <c r="AD194" i="12"/>
  <c r="Z194" i="12"/>
  <c r="AD191" i="12"/>
  <c r="Z191" i="12"/>
  <c r="AD167" i="12"/>
  <c r="AD188" i="12"/>
  <c r="Z188" i="12"/>
  <c r="AD214" i="12"/>
  <c r="AD190" i="12"/>
  <c r="Z190" i="12"/>
  <c r="AD186" i="12"/>
  <c r="AD183" i="12"/>
  <c r="Z183" i="12"/>
  <c r="AD203" i="12"/>
  <c r="Z203" i="12"/>
  <c r="AD213" i="12"/>
  <c r="Z213" i="12"/>
  <c r="AD211" i="12"/>
  <c r="Z211" i="12"/>
  <c r="AD159" i="12"/>
  <c r="Z159" i="12"/>
  <c r="AD162" i="12"/>
  <c r="AD160" i="12"/>
  <c r="Z160" i="12"/>
  <c r="AD187" i="12"/>
  <c r="Z187" i="12"/>
  <c r="AD215" i="12"/>
  <c r="AD189" i="12"/>
  <c r="Z189" i="12"/>
  <c r="AD182" i="12"/>
  <c r="Z182" i="12"/>
  <c r="AD163" i="12"/>
  <c r="Z163" i="12"/>
  <c r="AD184" i="12"/>
  <c r="AD158" i="12"/>
  <c r="Z158" i="12"/>
  <c r="AD220" i="12"/>
  <c r="Z220" i="12"/>
  <c r="AD157" i="12"/>
  <c r="Z157" i="12"/>
  <c r="AD177" i="12"/>
  <c r="AD165" i="12"/>
  <c r="Z165" i="12"/>
  <c r="AD216" i="12"/>
  <c r="Z216" i="12"/>
  <c r="AD180" i="12"/>
  <c r="AD164" i="12"/>
  <c r="AD181" i="12"/>
  <c r="AD178" i="12"/>
  <c r="AD221" i="12"/>
  <c r="AD222" i="12"/>
  <c r="Z222" i="12"/>
  <c r="AD156" i="12"/>
  <c r="Z156" i="12"/>
  <c r="AD205" i="12"/>
  <c r="Z205" i="12"/>
  <c r="Z179" i="12"/>
  <c r="Z210" i="12"/>
  <c r="Z167" i="12"/>
  <c r="Z181" i="12"/>
  <c r="Z209" i="12"/>
  <c r="Z218" i="12"/>
  <c r="Z185" i="12"/>
  <c r="Z178" i="12"/>
  <c r="Z177" i="12"/>
  <c r="Z217" i="12"/>
  <c r="Z180" i="12"/>
  <c r="Z206" i="12"/>
  <c r="Z108" i="12"/>
  <c r="Z107" i="12"/>
  <c r="A16" i="20"/>
  <c r="E16" i="20"/>
  <c r="O29" i="12"/>
  <c r="E11" i="17"/>
  <c r="K11" i="17"/>
  <c r="M11" i="17"/>
  <c r="G11" i="17"/>
  <c r="Q29" i="12"/>
  <c r="Q39" i="12"/>
  <c r="L9" i="18"/>
  <c r="A15" i="20"/>
  <c r="E15" i="20"/>
  <c r="E22" i="20"/>
  <c r="B9" i="15"/>
</calcChain>
</file>

<file path=xl/sharedStrings.xml><?xml version="1.0" encoding="utf-8"?>
<sst xmlns="http://schemas.openxmlformats.org/spreadsheetml/2006/main" count="1004" uniqueCount="225">
  <si>
    <t>60m</t>
  </si>
  <si>
    <t xml:space="preserve">Weitsprung </t>
  </si>
  <si>
    <t>Hochsprung</t>
  </si>
  <si>
    <t>Ballwurf</t>
  </si>
  <si>
    <t>Mädchen</t>
  </si>
  <si>
    <t>U17</t>
  </si>
  <si>
    <t>U14</t>
  </si>
  <si>
    <t>U12</t>
  </si>
  <si>
    <t>U10</t>
  </si>
  <si>
    <t xml:space="preserve">Boden (K1) </t>
  </si>
  <si>
    <t>Geschicklichkeitslauf</t>
  </si>
  <si>
    <t>Reifenspringen</t>
  </si>
  <si>
    <t>Pendelstafette</t>
  </si>
  <si>
    <t>Riegennr.</t>
  </si>
  <si>
    <t>Name</t>
  </si>
  <si>
    <t>Vorname</t>
  </si>
  <si>
    <t>Jg</t>
  </si>
  <si>
    <t>(5-Kampf, bitte entspr. Disziplin ankreuzen)</t>
  </si>
  <si>
    <t>Einzelwettkampf, Kategorie U12</t>
  </si>
  <si>
    <t>Einzelwettkampf, Kategorie U10</t>
  </si>
  <si>
    <t>Anzahl Mannschaften</t>
  </si>
  <si>
    <t>Seilspringen 90s</t>
  </si>
  <si>
    <t>Jg.</t>
  </si>
  <si>
    <t xml:space="preserve"> +</t>
  </si>
  <si>
    <t xml:space="preserve"> jünger</t>
  </si>
  <si>
    <t>/</t>
  </si>
  <si>
    <t>Anmeldeformular per Mail an Bettina Bührer:</t>
  </si>
  <si>
    <t xml:space="preserve"> jugendturntage@shtv.ch</t>
  </si>
  <si>
    <t>Adresse Hauptriegenleiter</t>
  </si>
  <si>
    <t>Adresse:</t>
  </si>
  <si>
    <t>PLZ / Ort:</t>
  </si>
  <si>
    <t>Tel. / Natel:</t>
  </si>
  <si>
    <t>E-Mail-Adresse:</t>
  </si>
  <si>
    <t>Rechnung direkt an Kassier:</t>
  </si>
  <si>
    <t>Name Vorname:</t>
  </si>
  <si>
    <t>*Für die Rückerstattung des Haftgeldes bitte Zahlungsverbingung eintragen:</t>
  </si>
  <si>
    <t xml:space="preserve">Post- oder Bankkonto IBAN Nr. </t>
  </si>
  <si>
    <t xml:space="preserve"> _ _ _ _   _ _ _ _   _ _ _ _  _ _ _ _  _</t>
  </si>
  <si>
    <t>Kontoinhaber:</t>
  </si>
  <si>
    <t>Kosten</t>
  </si>
  <si>
    <t>Brevetierte Kampfrichter LA, Wertungsrichter Getu, Gym und Hilfskampfrichter</t>
  </si>
  <si>
    <t>LA</t>
  </si>
  <si>
    <t>Getu</t>
  </si>
  <si>
    <t>Gym</t>
  </si>
  <si>
    <t>Teiln.</t>
  </si>
  <si>
    <t>Mail</t>
  </si>
  <si>
    <t>Anzahl</t>
  </si>
  <si>
    <t>Total</t>
  </si>
  <si>
    <t>Startgeld:</t>
  </si>
  <si>
    <t>Verpflegung:</t>
  </si>
  <si>
    <t>*Haftgeld:</t>
  </si>
  <si>
    <t>TOTAL:</t>
  </si>
  <si>
    <t>JA</t>
  </si>
  <si>
    <t>Verein:</t>
  </si>
  <si>
    <t>Einzelwettkampf, Kategorie U14</t>
  </si>
  <si>
    <t>Einzelwettkampf, Kategorie U17</t>
  </si>
  <si>
    <t xml:space="preserve">Sprung </t>
  </si>
  <si>
    <t>ANMELDUNG JUGENDTURNTAGE</t>
  </si>
  <si>
    <t>zusätzliche Pin:</t>
  </si>
  <si>
    <t>HK</t>
  </si>
  <si>
    <t>U10 - U17</t>
  </si>
  <si>
    <t xml:space="preserve">Mädchen </t>
  </si>
  <si>
    <t>Ballwurf 
oder 
Kugelstossen</t>
  </si>
  <si>
    <t>Weitsprung 
oder 
Kugelstossen</t>
  </si>
  <si>
    <t xml:space="preserve">Sprung  </t>
  </si>
  <si>
    <t>800m Crosslauf</t>
  </si>
  <si>
    <t xml:space="preserve">Boden </t>
  </si>
  <si>
    <t>Kugelstossen</t>
  </si>
  <si>
    <t xml:space="preserve">Total Teilnehmer </t>
  </si>
  <si>
    <t>PS</t>
  </si>
  <si>
    <t>U13</t>
  </si>
  <si>
    <t xml:space="preserve">Jg. </t>
  </si>
  <si>
    <t>Tauziehen</t>
  </si>
  <si>
    <t>Ja</t>
  </si>
  <si>
    <r>
      <t xml:space="preserve">Bei fehlenden oder unkorrekten Angaben erfolgt </t>
    </r>
    <r>
      <rPr>
        <u/>
        <sz val="11"/>
        <color rgb="FFFF0000"/>
        <rFont val="Arial"/>
        <family val="2"/>
      </rPr>
      <t>keine Rückerstattung des Haftgeldes!</t>
    </r>
  </si>
  <si>
    <t xml:space="preserve">Innerhalb von einer Woche wird eine Empfangsbestätigung bei dir eintreffen. 
(Falls nicht, bitte noch einmal  senden) </t>
  </si>
  <si>
    <t>Sonntag Mädchen</t>
  </si>
  <si>
    <t>6 Mädchen</t>
  </si>
  <si>
    <t>8 Mädchen</t>
  </si>
  <si>
    <t>ANMELDUNG JUGENDTURNTAG Mädchen</t>
  </si>
  <si>
    <t xml:space="preserve">Stufenbarren/Barren </t>
  </si>
  <si>
    <t>Wettkampf Geräte</t>
  </si>
  <si>
    <t>Wettkampf Leichtathletik</t>
  </si>
  <si>
    <t>Wettkampf Gemischt</t>
  </si>
  <si>
    <t xml:space="preserve">Weitsprung 
</t>
  </si>
  <si>
    <t>Weitsprung 
oder
Ballwurf</t>
  </si>
  <si>
    <t>Weitsprung</t>
  </si>
  <si>
    <t>Boden</t>
  </si>
  <si>
    <t>Ballwurf 200g</t>
  </si>
  <si>
    <t>Sprung</t>
  </si>
  <si>
    <t xml:space="preserve">Reifenspringen    </t>
  </si>
  <si>
    <t>Schaukelring</t>
  </si>
  <si>
    <t>Total Mädchen</t>
  </si>
  <si>
    <t>Soll</t>
  </si>
  <si>
    <t>Anzahl gemeldete Karis</t>
  </si>
  <si>
    <t>Hilfskari</t>
  </si>
  <si>
    <t>Inhaber</t>
  </si>
  <si>
    <t>Kontonr.</t>
  </si>
  <si>
    <t>Tau</t>
  </si>
  <si>
    <r>
      <t xml:space="preserve">U17 </t>
    </r>
    <r>
      <rPr>
        <sz val="9"/>
        <rFont val="Arial"/>
        <family val="2"/>
      </rPr>
      <t>2000 / 01/ 02/ 03</t>
    </r>
  </si>
  <si>
    <r>
      <t xml:space="preserve">U13 </t>
    </r>
    <r>
      <rPr>
        <sz val="9"/>
        <rFont val="Arial"/>
        <family val="2"/>
      </rPr>
      <t>2004 / 05 / 06</t>
    </r>
  </si>
  <si>
    <r>
      <t xml:space="preserve">U10 </t>
    </r>
    <r>
      <rPr>
        <sz val="9"/>
        <rFont val="Arial"/>
        <family val="2"/>
      </rPr>
      <t>2007/08/09 jünger</t>
    </r>
  </si>
  <si>
    <t>Total Gemischt</t>
  </si>
  <si>
    <t>Riegen</t>
  </si>
  <si>
    <t>Mädchenriege</t>
  </si>
  <si>
    <t>Total LA</t>
  </si>
  <si>
    <t>Total Geräte</t>
  </si>
  <si>
    <t>7 WK Gemischt</t>
  </si>
  <si>
    <t>6 WK Gemischt</t>
  </si>
  <si>
    <t>5 WK  Leichtathletik</t>
  </si>
  <si>
    <t>4 WK Geräte</t>
  </si>
  <si>
    <t>3 WK  Gemischt</t>
  </si>
  <si>
    <t>2 WK Leichtathletik</t>
  </si>
  <si>
    <t>1 WK Geräte</t>
  </si>
  <si>
    <t>Post- oder Bankkonto
für Rückerstattung Haftgeld</t>
  </si>
  <si>
    <t>Transport</t>
  </si>
  <si>
    <t>Schaukelring 
oder 
60m</t>
  </si>
  <si>
    <t>Stufenbarren/Barren 
oder 
Reck</t>
  </si>
  <si>
    <t>Anzahl Kinder+Erw.</t>
  </si>
  <si>
    <t>Bemerkung</t>
  </si>
  <si>
    <t>Ballwurf
oder
Boden</t>
  </si>
  <si>
    <t>(4-Kampf, bitte entspr. Disziplin ankreuzen)</t>
  </si>
  <si>
    <t>x</t>
  </si>
  <si>
    <t>k/l</t>
  </si>
  <si>
    <t>n/o</t>
  </si>
  <si>
    <t>K / L</t>
  </si>
  <si>
    <t>l/m</t>
  </si>
  <si>
    <t>rev. ……………</t>
  </si>
  <si>
    <t>Reck</t>
  </si>
  <si>
    <t>Vorlage Formel</t>
  </si>
  <si>
    <t>Provisorisch</t>
  </si>
  <si>
    <t>Übersicht Verpflegung und Startgeld</t>
  </si>
  <si>
    <t>Ende März</t>
  </si>
  <si>
    <t>Total Startgeld</t>
  </si>
  <si>
    <t>zusätliche Pin</t>
  </si>
  <si>
    <t>Total Pin</t>
  </si>
  <si>
    <t>9 WK Gemischt</t>
  </si>
  <si>
    <t>Haftgeld</t>
  </si>
  <si>
    <t xml:space="preserve"> BITTE NICHTS ÄNDERN. DANKE!</t>
  </si>
  <si>
    <t>Jede Riege kann mehrere Mannschaften anmelden. Jede Turnerin darf einmal in ihrer Kategorie und Mannschaft starten. Jüngere Mädchen dürfen in höherer Kategorie nochmals eingesetzt werden</t>
  </si>
  <si>
    <t>Jede Riege kann mehrere Mannschaften anmelden. Jede Läuferin darf einmal in ihrer Kategorie und Mannschaft starten. Jüngere Mädchen dürfen in höherer Kategorie nochmals eingesetzt werden.</t>
  </si>
  <si>
    <t>(5-Kampf)</t>
  </si>
  <si>
    <t>…..</t>
  </si>
  <si>
    <t>pro Turner (inkl. Pin)</t>
  </si>
  <si>
    <t>pro zusätzliche Pin</t>
  </si>
  <si>
    <t>Verpflegung Wurst, Brot + Getränk    
(Leiter / Hilfskampfrichter)</t>
  </si>
  <si>
    <t>pro Riege</t>
  </si>
  <si>
    <t>Anreise mit ÖV</t>
  </si>
  <si>
    <t>Nein, wir reisen mit PW an</t>
  </si>
  <si>
    <t>ÖV: Einstiegsort (Haltestelle angeben)</t>
  </si>
  <si>
    <t>Anzahl Kinder + Erw.</t>
  </si>
  <si>
    <t>ÖV: Einstiegsort 
(Haltestelle angeben)</t>
  </si>
  <si>
    <t>Bemerkungen</t>
  </si>
  <si>
    <t>Bemerkungen:</t>
  </si>
  <si>
    <t>automatisch</t>
  </si>
  <si>
    <t>NUR Mädchen!</t>
  </si>
  <si>
    <t>Dropdownlisten</t>
  </si>
  <si>
    <t>https://support.office.com/de-de/article/Erstellen-von-Dropdownlisten-7693307a-59ef-400a-b769-c5402dce407b</t>
  </si>
  <si>
    <t>MR</t>
  </si>
  <si>
    <t>Jugend</t>
  </si>
  <si>
    <t>Turne</t>
  </si>
  <si>
    <t>TV</t>
  </si>
  <si>
    <t>Gruppe</t>
  </si>
  <si>
    <t>Verein</t>
  </si>
  <si>
    <t>Rechnung</t>
  </si>
  <si>
    <t>Bezeichnung</t>
  </si>
  <si>
    <t>Preis / Einheit</t>
  </si>
  <si>
    <t>Betrag</t>
  </si>
  <si>
    <t>TOTAL</t>
  </si>
  <si>
    <t>Freundliche Grüsse</t>
  </si>
  <si>
    <t>JUGENDTURNTAGE   MÄDCHEN</t>
  </si>
  <si>
    <t>Satus</t>
  </si>
  <si>
    <t>Juspo</t>
  </si>
  <si>
    <t xml:space="preserve">CH </t>
  </si>
  <si>
    <t>Anmeldedatum bis  4. März 18</t>
  </si>
  <si>
    <t>Zahlung Startgelder bis 25. Mai 18</t>
  </si>
  <si>
    <t>5 WK Leichtathletik</t>
  </si>
  <si>
    <t>6 WK  Gemischt</t>
  </si>
  <si>
    <t>BS Bank Schaffhausen, 8215 Hallau</t>
  </si>
  <si>
    <t>Bettina Bührer</t>
  </si>
  <si>
    <t>Wettkampfleitung Jugendturntage</t>
  </si>
  <si>
    <t xml:space="preserve">Verein       </t>
  </si>
  <si>
    <t>Überzählige Mädchen für Mischmannschaft</t>
  </si>
  <si>
    <t>überzählige Knaben Tau</t>
  </si>
  <si>
    <t>überzählige Knaben PS</t>
  </si>
  <si>
    <t>Buskosten gem. dieser Meldung</t>
  </si>
  <si>
    <t>Leiter</t>
  </si>
  <si>
    <t>Verbandsabgaben:</t>
  </si>
  <si>
    <t xml:space="preserve">pro Turner </t>
  </si>
  <si>
    <t>Fr.</t>
  </si>
  <si>
    <t>Gym zu Zweit</t>
  </si>
  <si>
    <t xml:space="preserve">Boden oder </t>
  </si>
  <si>
    <t xml:space="preserve">Gym Einzel oder </t>
  </si>
  <si>
    <t>Gym zu Zweit Namen</t>
  </si>
  <si>
    <t xml:space="preserve">Seilspringen oder </t>
  </si>
  <si>
    <t>Boden oder</t>
  </si>
  <si>
    <t>Gymnastik Einzel</t>
  </si>
  <si>
    <t xml:space="preserve">Gymnastik zu Zweit </t>
  </si>
  <si>
    <t>Sonntag  14. Juni 2020</t>
  </si>
  <si>
    <t>Anmeldeschluss:  Samstag 29. Februar 2020</t>
  </si>
  <si>
    <t>KATEGORIE U17        (Jg. 2004/05/06)</t>
  </si>
  <si>
    <t>KATEGORIE U14        (Jg. 2007, 2008)</t>
  </si>
  <si>
    <t>KATEGORIE U12 (Jg. 2009, 2010)</t>
  </si>
  <si>
    <t>KATEGORIE U10  (Jg. 2011+ jü)</t>
  </si>
  <si>
    <t>Jugendturntag 2020 Zusammenfassung Mädchen</t>
  </si>
  <si>
    <t>19.10.2019/bb</t>
  </si>
  <si>
    <r>
      <t xml:space="preserve">Die Rechnung ist bis spätestens </t>
    </r>
    <r>
      <rPr>
        <b/>
        <sz val="10"/>
        <rFont val="Arial"/>
        <family val="2"/>
      </rPr>
      <t xml:space="preserve">31. Mai 2020 </t>
    </r>
    <r>
      <rPr>
        <sz val="10"/>
        <rFont val="Arial"/>
        <family val="2"/>
      </rPr>
      <t>einzuzahlen!</t>
    </r>
  </si>
  <si>
    <t xml:space="preserve"> in Löhningen</t>
  </si>
  <si>
    <t>Liebe Kassierin / Lieber Kassier</t>
  </si>
  <si>
    <t>Gemäss Eurer Anmeldung stellen wir Euch folgende Rechnung</t>
  </si>
  <si>
    <t>Konto</t>
  </si>
  <si>
    <t>Bei allfälligen Fragen stehe ich euch gerne zur Verfügung.</t>
  </si>
  <si>
    <r>
      <t>Bitte überweist den Totalbetrag bis</t>
    </r>
    <r>
      <rPr>
        <b/>
        <sz val="11"/>
        <color theme="1"/>
        <rFont val="Arial"/>
        <family val="2"/>
      </rPr>
      <t xml:space="preserve"> spätestens 31. Mai 2020</t>
    </r>
    <r>
      <rPr>
        <sz val="11"/>
        <color theme="1"/>
        <rFont val="Arial"/>
        <family val="2"/>
      </rPr>
      <t xml:space="preserve"> auf das nachstehende Konto.   
Besten Dank</t>
    </r>
  </si>
  <si>
    <t xml:space="preserve"> 1-7</t>
  </si>
  <si>
    <t xml:space="preserve"> 8-14</t>
  </si>
  <si>
    <t xml:space="preserve"> 15-25</t>
  </si>
  <si>
    <t xml:space="preserve"> ab 26</t>
  </si>
  <si>
    <t>29.12.2019/bb</t>
  </si>
  <si>
    <t>rev. 2019</t>
  </si>
  <si>
    <t>5.1.2020/bb</t>
  </si>
  <si>
    <t>IBAN  CH89 0685 8218 0579 2090 2</t>
  </si>
  <si>
    <t>Konto lautend auf Turnverein Löhningen, Jugendturntag</t>
  </si>
  <si>
    <t>14.1.2020/bb</t>
  </si>
  <si>
    <t>Verpflegung Hotdog Getränk 
und Dessert   (Teilnehmer)</t>
  </si>
  <si>
    <t>Verpflegung VEGI-Hotdog
Getränk und Dessert   (Teilnehmer)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</si>
</sst>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 &quot;CHF&quot;\ * #,##0.00_ ;_ &quot;CHF&quot;\ * \-#,##0.00_ ;_ &quot;CHF&quot;\ * &quot;-&quot;??_ ;_ @_ "/>
    <numFmt numFmtId="164" formatCode="##00"/>
    <numFmt numFmtId="165" formatCode="_ [$Fr.-807]\ * #,##0.00_ ;_ [$Fr.-807]\ * \-#,##0.00_ ;_ [$Fr.-807]\ * &quot;-&quot;??_ ;_ @_ "/>
    <numFmt numFmtId="166" formatCode="[$-807]General"/>
    <numFmt numFmtId="167" formatCode="0.0"/>
    <numFmt numFmtId="168" formatCode="[$SFr.-100C]\ #,##0.00"/>
    <numFmt numFmtId="169" formatCode="dd/mm/yy"/>
    <numFmt numFmtId="170" formatCode="&quot;Fr.&quot;\ #,##0.00;[Red]&quot;Fr.&quot;\ \-#,##0.00"/>
  </numFmts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0"/>
      <color rgb="FF0000FF"/>
      <name val="Arial"/>
      <family val="2"/>
    </font>
    <font>
      <sz val="20"/>
      <color theme="1"/>
      <name val="Arial"/>
      <family val="2"/>
    </font>
    <font>
      <b/>
      <i/>
      <sz val="10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u/>
      <sz val="11"/>
      <color rgb="FF0000FF"/>
      <name val="Calibri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i/>
      <u/>
      <sz val="11"/>
      <name val="Arial"/>
      <family val="2"/>
    </font>
    <font>
      <b/>
      <u/>
      <sz val="16"/>
      <name val="Arial"/>
      <family val="2"/>
    </font>
    <font>
      <b/>
      <u/>
      <sz val="20"/>
      <name val="Arial"/>
      <family val="2"/>
    </font>
    <font>
      <b/>
      <sz val="9"/>
      <name val="Arial"/>
      <family val="2"/>
    </font>
    <font>
      <b/>
      <sz val="16"/>
      <color theme="1"/>
      <name val="Arial"/>
      <family val="2"/>
    </font>
    <font>
      <b/>
      <u/>
      <sz val="18"/>
      <color theme="1"/>
      <name val="Arial"/>
      <family val="2"/>
    </font>
    <font>
      <sz val="9"/>
      <color rgb="FFFF0000"/>
      <name val="Arial"/>
      <family val="2"/>
    </font>
    <font>
      <b/>
      <i/>
      <u/>
      <sz val="14"/>
      <color theme="1"/>
      <name val="Arial"/>
      <family val="2"/>
    </font>
    <font>
      <sz val="11"/>
      <color rgb="FFFF0000"/>
      <name val="Arial"/>
      <family val="2"/>
    </font>
    <font>
      <sz val="11"/>
      <color rgb="FF00B050"/>
      <name val="Arial"/>
      <family val="2"/>
    </font>
    <font>
      <sz val="9"/>
      <color rgb="FF00B050"/>
      <name val="Arial"/>
      <family val="2"/>
    </font>
    <font>
      <sz val="8"/>
      <color rgb="FF00B050"/>
      <name val="Arial"/>
      <family val="2"/>
    </font>
    <font>
      <sz val="11"/>
      <name val="Arial"/>
      <family val="2"/>
    </font>
    <font>
      <b/>
      <sz val="72"/>
      <color theme="1"/>
      <name val="Arial"/>
      <family val="2"/>
    </font>
    <font>
      <sz val="72"/>
      <color theme="1"/>
      <name val="Arial"/>
      <family val="2"/>
    </font>
    <font>
      <sz val="72"/>
      <name val="Arial"/>
      <family val="2"/>
    </font>
    <font>
      <u/>
      <sz val="11"/>
      <color rgb="FFFF0000"/>
      <name val="Arial"/>
      <family val="2"/>
    </font>
    <font>
      <b/>
      <sz val="16"/>
      <name val="Arial"/>
      <family val="2"/>
    </font>
    <font>
      <b/>
      <sz val="10"/>
      <color rgb="FF0070C0"/>
      <name val="Arial"/>
      <family val="2"/>
    </font>
    <font>
      <b/>
      <i/>
      <sz val="11"/>
      <color rgb="FF00B05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b/>
      <sz val="12"/>
      <color rgb="FF0070C0"/>
      <name val="Arial"/>
      <family val="2"/>
    </font>
    <font>
      <b/>
      <sz val="11"/>
      <color theme="1"/>
      <name val="Calibri"/>
      <family val="2"/>
      <scheme val="minor"/>
    </font>
    <font>
      <b/>
      <u/>
      <sz val="14"/>
      <name val="Arial"/>
      <family val="2"/>
    </font>
    <font>
      <b/>
      <sz val="11"/>
      <name val="Arial"/>
      <family val="2"/>
    </font>
    <font>
      <sz val="8"/>
      <color theme="0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sz val="26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B050"/>
      <name val="Arial"/>
      <family val="2"/>
    </font>
    <font>
      <i/>
      <sz val="8"/>
      <color rgb="FFFF0000"/>
      <name val="Arial"/>
      <family val="2"/>
    </font>
    <font>
      <i/>
      <sz val="1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53"/>
        <bgColor indexed="10"/>
      </patternFill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13"/>
      </patternFill>
    </fill>
    <fill>
      <patternFill patternType="solid">
        <fgColor indexed="10"/>
        <bgColor indexed="13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20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8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8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tted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dotted">
        <color indexed="8"/>
      </right>
      <top style="medium">
        <color indexed="64"/>
      </top>
      <bottom/>
      <diagonal/>
    </border>
    <border>
      <left style="thin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thin">
        <color indexed="8"/>
      </right>
      <top style="medium">
        <color indexed="64"/>
      </top>
      <bottom/>
      <diagonal/>
    </border>
    <border>
      <left style="hair">
        <color indexed="8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ck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</borders>
  <cellStyleXfs count="11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0" fillId="2" borderId="0" applyNumberFormat="0" applyBorder="0" applyAlignment="0" applyProtection="0"/>
    <xf numFmtId="0" fontId="10" fillId="0" borderId="0"/>
    <xf numFmtId="0" fontId="20" fillId="0" borderId="0"/>
    <xf numFmtId="0" fontId="4" fillId="0" borderId="0" applyNumberFormat="0" applyFill="0" applyBorder="0" applyAlignment="0" applyProtection="0">
      <alignment vertical="top"/>
      <protection locked="0"/>
    </xf>
    <xf numFmtId="166" fontId="2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100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12" xfId="0" applyFont="1" applyBorder="1" applyAlignment="1" applyProtection="1">
      <alignment horizontal="left"/>
    </xf>
    <xf numFmtId="0" fontId="2" fillId="0" borderId="0" xfId="0" applyFont="1" applyBorder="1" applyAlignment="1">
      <alignment horizontal="center"/>
    </xf>
    <xf numFmtId="0" fontId="23" fillId="0" borderId="0" xfId="0" applyFont="1" applyBorder="1" applyAlignment="1" applyProtection="1">
      <alignment vertical="center"/>
    </xf>
    <xf numFmtId="0" fontId="24" fillId="0" borderId="0" xfId="0" applyFont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164" fontId="3" fillId="0" borderId="34" xfId="0" applyNumberFormat="1" applyFont="1" applyBorder="1" applyAlignment="1" applyProtection="1">
      <alignment horizontal="center"/>
    </xf>
    <xf numFmtId="0" fontId="24" fillId="0" borderId="0" xfId="0" applyFont="1" applyAlignment="1">
      <alignment horizontal="center"/>
    </xf>
    <xf numFmtId="0" fontId="3" fillId="0" borderId="46" xfId="0" applyFont="1" applyBorder="1" applyAlignment="1" applyProtection="1">
      <alignment horizontal="left"/>
    </xf>
    <xf numFmtId="164" fontId="3" fillId="0" borderId="36" xfId="0" applyNumberFormat="1" applyFont="1" applyBorder="1" applyAlignment="1" applyProtection="1">
      <alignment horizontal="center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 applyProtection="1">
      <alignment horizontal="left"/>
    </xf>
    <xf numFmtId="0" fontId="10" fillId="0" borderId="33" xfId="0" applyFont="1" applyBorder="1" applyAlignment="1" applyProtection="1">
      <alignment horizontal="left"/>
    </xf>
    <xf numFmtId="0" fontId="10" fillId="0" borderId="49" xfId="0" applyFont="1" applyBorder="1" applyAlignment="1" applyProtection="1">
      <alignment horizontal="left"/>
    </xf>
    <xf numFmtId="0" fontId="26" fillId="0" borderId="0" xfId="0" applyFont="1" applyBorder="1" applyAlignment="1" applyProtection="1">
      <alignment horizontal="left" vertical="center"/>
    </xf>
    <xf numFmtId="0" fontId="26" fillId="0" borderId="15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left"/>
    </xf>
    <xf numFmtId="0" fontId="23" fillId="0" borderId="0" xfId="0" applyFont="1" applyAlignment="1"/>
    <xf numFmtId="0" fontId="14" fillId="0" borderId="0" xfId="0" applyFont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3" fillId="0" borderId="0" xfId="0" applyFont="1" applyAlignment="1" applyProtection="1">
      <alignment horizontal="center" textRotation="90"/>
    </xf>
    <xf numFmtId="0" fontId="14" fillId="0" borderId="0" xfId="0" applyFont="1" applyBorder="1" applyAlignment="1" applyProtection="1">
      <alignment horizontal="center" vertical="center"/>
    </xf>
    <xf numFmtId="0" fontId="12" fillId="5" borderId="0" xfId="0" applyFont="1" applyFill="1" applyBorder="1" applyAlignment="1" applyProtection="1"/>
    <xf numFmtId="0" fontId="12" fillId="5" borderId="26" xfId="0" applyFont="1" applyFill="1" applyBorder="1" applyAlignment="1" applyProtection="1"/>
    <xf numFmtId="0" fontId="12" fillId="5" borderId="14" xfId="0" applyFont="1" applyFill="1" applyBorder="1" applyAlignment="1" applyProtection="1">
      <protection locked="0"/>
    </xf>
    <xf numFmtId="0" fontId="3" fillId="5" borderId="15" xfId="0" applyFont="1" applyFill="1" applyBorder="1" applyAlignment="1" applyProtection="1">
      <protection locked="0"/>
    </xf>
    <xf numFmtId="0" fontId="12" fillId="5" borderId="14" xfId="0" applyFont="1" applyFill="1" applyBorder="1" applyAlignment="1" applyProtection="1"/>
    <xf numFmtId="0" fontId="12" fillId="5" borderId="24" xfId="0" applyFont="1" applyFill="1" applyBorder="1" applyAlignment="1" applyProtection="1"/>
    <xf numFmtId="0" fontId="3" fillId="5" borderId="15" xfId="0" applyFont="1" applyFill="1" applyBorder="1" applyAlignment="1" applyProtection="1"/>
    <xf numFmtId="0" fontId="3" fillId="5" borderId="28" xfId="0" applyFont="1" applyFill="1" applyBorder="1" applyAlignment="1" applyProtection="1"/>
    <xf numFmtId="0" fontId="11" fillId="5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7" fillId="0" borderId="0" xfId="0" applyFont="1" applyFill="1" applyBorder="1" applyAlignment="1" applyProtection="1"/>
    <xf numFmtId="0" fontId="18" fillId="0" borderId="0" xfId="0" applyFont="1" applyFill="1" applyBorder="1" applyAlignment="1" applyProtection="1"/>
    <xf numFmtId="0" fontId="23" fillId="0" borderId="0" xfId="0" applyFont="1" applyAlignment="1" applyProtection="1">
      <alignment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0" xfId="0" applyFont="1" applyAlignment="1">
      <alignment vertical="center"/>
    </xf>
    <xf numFmtId="0" fontId="14" fillId="10" borderId="16" xfId="0" applyFont="1" applyFill="1" applyBorder="1" applyAlignment="1" applyProtection="1">
      <alignment horizontal="center" vertical="center"/>
    </xf>
    <xf numFmtId="0" fontId="14" fillId="10" borderId="9" xfId="0" applyFont="1" applyFill="1" applyBorder="1" applyAlignment="1" applyProtection="1">
      <alignment horizontal="center" vertical="center"/>
    </xf>
    <xf numFmtId="0" fontId="2" fillId="10" borderId="0" xfId="0" applyFont="1" applyFill="1" applyAlignment="1">
      <alignment horizontal="center"/>
    </xf>
    <xf numFmtId="0" fontId="14" fillId="10" borderId="0" xfId="0" applyFont="1" applyFill="1" applyAlignment="1" applyProtection="1">
      <alignment horizontal="center" vertical="center"/>
    </xf>
    <xf numFmtId="0" fontId="14" fillId="10" borderId="9" xfId="0" applyNumberFormat="1" applyFont="1" applyFill="1" applyBorder="1" applyAlignment="1" applyProtection="1">
      <alignment horizontal="center" vertical="center"/>
    </xf>
    <xf numFmtId="0" fontId="14" fillId="11" borderId="16" xfId="0" applyFont="1" applyFill="1" applyBorder="1" applyAlignment="1" applyProtection="1">
      <alignment horizontal="center" vertical="center"/>
    </xf>
    <xf numFmtId="0" fontId="14" fillId="11" borderId="9" xfId="0" applyFont="1" applyFill="1" applyBorder="1" applyAlignment="1" applyProtection="1">
      <alignment horizontal="center" vertical="center"/>
    </xf>
    <xf numFmtId="0" fontId="14" fillId="11" borderId="0" xfId="0" applyFont="1" applyFill="1" applyAlignment="1" applyProtection="1">
      <alignment horizontal="center" vertical="center"/>
    </xf>
    <xf numFmtId="0" fontId="14" fillId="11" borderId="9" xfId="0" applyNumberFormat="1" applyFont="1" applyFill="1" applyBorder="1" applyAlignment="1" applyProtection="1">
      <alignment horizontal="center" vertical="center"/>
    </xf>
    <xf numFmtId="0" fontId="14" fillId="8" borderId="16" xfId="0" applyFont="1" applyFill="1" applyBorder="1" applyAlignment="1" applyProtection="1">
      <alignment horizontal="center" vertical="center"/>
    </xf>
    <xf numFmtId="0" fontId="14" fillId="8" borderId="9" xfId="0" applyFont="1" applyFill="1" applyBorder="1" applyAlignment="1" applyProtection="1">
      <alignment horizontal="center" vertical="center"/>
    </xf>
    <xf numFmtId="0" fontId="14" fillId="8" borderId="0" xfId="0" applyFont="1" applyFill="1" applyAlignment="1" applyProtection="1">
      <alignment horizontal="center" vertical="center"/>
    </xf>
    <xf numFmtId="0" fontId="14" fillId="8" borderId="9" xfId="0" applyNumberFormat="1" applyFont="1" applyFill="1" applyBorder="1" applyAlignment="1" applyProtection="1">
      <alignment horizontal="center" vertical="center"/>
    </xf>
    <xf numFmtId="0" fontId="14" fillId="12" borderId="0" xfId="0" applyFont="1" applyFill="1" applyAlignment="1" applyProtection="1">
      <alignment horizontal="center" vertical="center"/>
    </xf>
    <xf numFmtId="0" fontId="14" fillId="12" borderId="9" xfId="0" applyFont="1" applyFill="1" applyBorder="1" applyAlignment="1" applyProtection="1">
      <alignment horizontal="center" vertical="center"/>
    </xf>
    <xf numFmtId="0" fontId="14" fillId="12" borderId="9" xfId="0" applyNumberFormat="1" applyFont="1" applyFill="1" applyBorder="1" applyAlignment="1" applyProtection="1">
      <alignment horizontal="center" vertical="center"/>
    </xf>
    <xf numFmtId="0" fontId="27" fillId="0" borderId="0" xfId="0" applyFont="1" applyBorder="1" applyAlignment="1" applyProtection="1"/>
    <xf numFmtId="0" fontId="25" fillId="0" borderId="0" xfId="0" applyFont="1" applyFill="1" applyBorder="1" applyAlignment="1" applyProtection="1">
      <alignment vertical="center"/>
    </xf>
    <xf numFmtId="0" fontId="2" fillId="10" borderId="9" xfId="0" applyFont="1" applyFill="1" applyBorder="1" applyAlignment="1">
      <alignment horizontal="center"/>
    </xf>
    <xf numFmtId="0" fontId="23" fillId="0" borderId="0" xfId="0" applyFont="1" applyAlignment="1" applyProtection="1"/>
    <xf numFmtId="0" fontId="14" fillId="0" borderId="0" xfId="0" applyFont="1" applyAlignment="1" applyProtection="1">
      <alignment horizontal="center"/>
    </xf>
    <xf numFmtId="0" fontId="14" fillId="12" borderId="0" xfId="0" applyFont="1" applyFill="1" applyAlignment="1" applyProtection="1">
      <alignment horizontal="center"/>
    </xf>
    <xf numFmtId="0" fontId="14" fillId="12" borderId="9" xfId="0" applyFont="1" applyFill="1" applyBorder="1" applyAlignment="1" applyProtection="1">
      <alignment horizontal="center"/>
    </xf>
    <xf numFmtId="0" fontId="14" fillId="8" borderId="16" xfId="0" applyFont="1" applyFill="1" applyBorder="1" applyAlignment="1" applyProtection="1">
      <alignment horizontal="center"/>
    </xf>
    <xf numFmtId="0" fontId="14" fillId="8" borderId="9" xfId="0" applyFont="1" applyFill="1" applyBorder="1" applyAlignment="1" applyProtection="1">
      <alignment horizontal="center"/>
    </xf>
    <xf numFmtId="0" fontId="14" fillId="11" borderId="16" xfId="0" applyFont="1" applyFill="1" applyBorder="1" applyAlignment="1" applyProtection="1">
      <alignment horizontal="center"/>
    </xf>
    <xf numFmtId="0" fontId="14" fillId="11" borderId="9" xfId="0" applyFont="1" applyFill="1" applyBorder="1" applyAlignment="1" applyProtection="1">
      <alignment horizontal="center"/>
    </xf>
    <xf numFmtId="0" fontId="14" fillId="10" borderId="16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14" fillId="12" borderId="9" xfId="0" applyNumberFormat="1" applyFont="1" applyFill="1" applyBorder="1" applyAlignment="1" applyProtection="1">
      <alignment horizontal="center"/>
    </xf>
    <xf numFmtId="0" fontId="14" fillId="8" borderId="0" xfId="0" applyFont="1" applyFill="1" applyAlignment="1" applyProtection="1">
      <alignment horizontal="center"/>
    </xf>
    <xf numFmtId="0" fontId="14" fillId="8" borderId="9" xfId="0" applyNumberFormat="1" applyFont="1" applyFill="1" applyBorder="1" applyAlignment="1" applyProtection="1">
      <alignment horizontal="center"/>
    </xf>
    <xf numFmtId="0" fontId="14" fillId="11" borderId="0" xfId="0" applyFont="1" applyFill="1" applyAlignment="1" applyProtection="1">
      <alignment horizontal="center"/>
    </xf>
    <xf numFmtId="0" fontId="14" fillId="11" borderId="9" xfId="0" applyNumberFormat="1" applyFont="1" applyFill="1" applyBorder="1" applyAlignment="1" applyProtection="1">
      <alignment horizontal="center"/>
    </xf>
    <xf numFmtId="0" fontId="14" fillId="10" borderId="0" xfId="0" applyFont="1" applyFill="1" applyAlignment="1" applyProtection="1">
      <alignment horizontal="center"/>
    </xf>
    <xf numFmtId="0" fontId="14" fillId="10" borderId="9" xfId="0" applyNumberFormat="1" applyFont="1" applyFill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0" fontId="24" fillId="0" borderId="0" xfId="0" applyFont="1" applyAlignment="1" applyProtection="1">
      <alignment horizontal="center"/>
    </xf>
    <xf numFmtId="0" fontId="33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10" borderId="0" xfId="0" applyFont="1" applyFill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33" xfId="0" applyFont="1" applyBorder="1" applyAlignment="1" applyProtection="1">
      <alignment horizontal="center"/>
    </xf>
    <xf numFmtId="0" fontId="2" fillId="0" borderId="49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0" xfId="0" applyFont="1" applyAlignment="1" applyProtection="1"/>
    <xf numFmtId="0" fontId="2" fillId="0" borderId="9" xfId="0" applyFont="1" applyBorder="1" applyAlignment="1" applyProtection="1"/>
    <xf numFmtId="0" fontId="23" fillId="0" borderId="9" xfId="0" applyFont="1" applyBorder="1" applyAlignment="1" applyProtection="1">
      <alignment vertical="center"/>
    </xf>
    <xf numFmtId="0" fontId="23" fillId="0" borderId="9" xfId="0" applyFont="1" applyBorder="1" applyAlignment="1" applyProtection="1"/>
    <xf numFmtId="0" fontId="24" fillId="0" borderId="9" xfId="0" applyFont="1" applyBorder="1" applyAlignment="1" applyProtection="1">
      <alignment horizontal="center"/>
    </xf>
    <xf numFmtId="0" fontId="24" fillId="0" borderId="9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/>
    <xf numFmtId="0" fontId="23" fillId="0" borderId="13" xfId="0" applyFont="1" applyBorder="1" applyAlignment="1" applyProtection="1"/>
    <xf numFmtId="0" fontId="14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horizontal="left" indent="1"/>
    </xf>
    <xf numFmtId="0" fontId="35" fillId="0" borderId="0" xfId="0" applyFont="1" applyAlignment="1" applyProtection="1">
      <alignment horizontal="left" vertical="center" indent="1"/>
    </xf>
    <xf numFmtId="0" fontId="36" fillId="0" borderId="0" xfId="0" applyFont="1" applyAlignment="1" applyProtection="1">
      <alignment horizontal="left" indent="1"/>
    </xf>
    <xf numFmtId="0" fontId="34" fillId="0" borderId="0" xfId="0" applyFont="1" applyAlignment="1" applyProtection="1">
      <alignment horizontal="left" vertical="center" indent="1"/>
    </xf>
    <xf numFmtId="0" fontId="36" fillId="0" borderId="0" xfId="0" applyFont="1" applyAlignment="1" applyProtection="1">
      <alignment horizontal="left" vertical="center" indent="1"/>
    </xf>
    <xf numFmtId="0" fontId="3" fillId="0" borderId="0" xfId="0" applyFont="1" applyFill="1" applyBorder="1" applyAlignment="1" applyProtection="1">
      <alignment vertical="center"/>
    </xf>
    <xf numFmtId="0" fontId="39" fillId="0" borderId="0" xfId="0" applyFont="1" applyFill="1" applyAlignment="1">
      <alignment horizontal="center" vertical="center" textRotation="90"/>
    </xf>
    <xf numFmtId="0" fontId="34" fillId="0" borderId="0" xfId="0" applyFont="1" applyBorder="1" applyAlignment="1" applyProtection="1">
      <alignment horizontal="left" indent="1"/>
    </xf>
    <xf numFmtId="0" fontId="23" fillId="0" borderId="0" xfId="0" applyFont="1" applyBorder="1" applyAlignment="1" applyProtection="1"/>
    <xf numFmtId="0" fontId="34" fillId="0" borderId="0" xfId="0" applyFont="1" applyBorder="1" applyAlignment="1" applyProtection="1">
      <alignment horizontal="left" vertical="center" indent="1"/>
    </xf>
    <xf numFmtId="0" fontId="36" fillId="0" borderId="0" xfId="0" applyFont="1" applyBorder="1" applyAlignment="1" applyProtection="1">
      <alignment horizontal="left" indent="1"/>
    </xf>
    <xf numFmtId="0" fontId="2" fillId="0" borderId="15" xfId="0" applyFont="1" applyBorder="1" applyAlignment="1" applyProtection="1"/>
    <xf numFmtId="0" fontId="42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vertical="center" textRotation="90"/>
    </xf>
    <xf numFmtId="0" fontId="14" fillId="0" borderId="9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</xf>
    <xf numFmtId="164" fontId="3" fillId="5" borderId="43" xfId="0" applyNumberFormat="1" applyFont="1" applyFill="1" applyBorder="1" applyAlignment="1" applyProtection="1">
      <alignment horizontal="center" textRotation="90"/>
    </xf>
    <xf numFmtId="164" fontId="3" fillId="5" borderId="45" xfId="0" applyNumberFormat="1" applyFont="1" applyFill="1" applyBorder="1" applyAlignment="1" applyProtection="1">
      <alignment horizontal="center" textRotation="90"/>
    </xf>
    <xf numFmtId="0" fontId="10" fillId="0" borderId="58" xfId="0" applyFont="1" applyFill="1" applyBorder="1" applyAlignment="1">
      <alignment horizontal="left" textRotation="90"/>
    </xf>
    <xf numFmtId="0" fontId="10" fillId="13" borderId="58" xfId="0" applyFont="1" applyFill="1" applyBorder="1" applyAlignment="1">
      <alignment horizontal="left" textRotation="90"/>
    </xf>
    <xf numFmtId="0" fontId="10" fillId="0" borderId="58" xfId="0" applyFont="1" applyBorder="1" applyAlignment="1">
      <alignment horizontal="left" textRotation="90"/>
    </xf>
    <xf numFmtId="0" fontId="10" fillId="0" borderId="57" xfId="0" applyFont="1" applyBorder="1" applyAlignment="1">
      <alignment horizontal="left" textRotation="90" wrapText="1"/>
    </xf>
    <xf numFmtId="0" fontId="10" fillId="0" borderId="57" xfId="0" applyFont="1" applyBorder="1" applyAlignment="1">
      <alignment horizontal="left" textRotation="90"/>
    </xf>
    <xf numFmtId="0" fontId="3" fillId="0" borderId="0" xfId="0" applyFont="1" applyAlignment="1">
      <alignment horizontal="center" vertical="top" textRotation="90"/>
    </xf>
    <xf numFmtId="0" fontId="0" fillId="0" borderId="0" xfId="0" applyFill="1"/>
    <xf numFmtId="0" fontId="3" fillId="6" borderId="55" xfId="0" applyFont="1" applyFill="1" applyBorder="1" applyAlignment="1">
      <alignment horizontal="center" vertical="top" textRotation="90"/>
    </xf>
    <xf numFmtId="0" fontId="3" fillId="0" borderId="0" xfId="0" applyFont="1" applyBorder="1" applyAlignment="1">
      <alignment horizontal="left" textRotation="90"/>
    </xf>
    <xf numFmtId="0" fontId="0" fillId="0" borderId="0" xfId="0" applyFill="1" applyBorder="1" applyAlignment="1">
      <alignment horizontal="left"/>
    </xf>
    <xf numFmtId="0" fontId="3" fillId="0" borderId="54" xfId="0" applyFont="1" applyBorder="1" applyAlignment="1">
      <alignment horizontal="left" textRotation="90"/>
    </xf>
    <xf numFmtId="0" fontId="11" fillId="0" borderId="57" xfId="0" applyFont="1" applyBorder="1" applyAlignment="1">
      <alignment horizontal="left" textRotation="90"/>
    </xf>
    <xf numFmtId="0" fontId="28" fillId="0" borderId="57" xfId="0" applyFont="1" applyBorder="1" applyAlignment="1">
      <alignment horizontal="left" textRotation="90"/>
    </xf>
    <xf numFmtId="0" fontId="10" fillId="0" borderId="57" xfId="0" applyFont="1" applyFill="1" applyBorder="1" applyAlignment="1">
      <alignment horizontal="left" textRotation="90"/>
    </xf>
    <xf numFmtId="0" fontId="9" fillId="22" borderId="61" xfId="0" applyFont="1" applyFill="1" applyBorder="1" applyAlignment="1">
      <alignment horizontal="left" textRotation="90" wrapText="1"/>
    </xf>
    <xf numFmtId="0" fontId="3" fillId="0" borderId="0" xfId="0" applyFont="1" applyBorder="1" applyAlignment="1">
      <alignment horizontal="center" vertical="top" textRotation="90"/>
    </xf>
    <xf numFmtId="0" fontId="3" fillId="6" borderId="54" xfId="0" applyFont="1" applyFill="1" applyBorder="1" applyAlignment="1">
      <alignment horizontal="center" vertical="top" textRotation="90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30" fillId="0" borderId="0" xfId="0" applyFont="1" applyAlignment="1" applyProtection="1"/>
    <xf numFmtId="0" fontId="3" fillId="0" borderId="1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left"/>
    </xf>
    <xf numFmtId="0" fontId="27" fillId="0" borderId="0" xfId="0" applyFont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6" fillId="0" borderId="0" xfId="0" applyFont="1" applyBorder="1" applyAlignment="1" applyProtection="1">
      <alignment horizontal="left" vertical="center"/>
    </xf>
    <xf numFmtId="0" fontId="23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left"/>
    </xf>
    <xf numFmtId="0" fontId="25" fillId="0" borderId="0" xfId="0" applyFont="1" applyFill="1" applyBorder="1" applyAlignment="1" applyProtection="1">
      <alignment horizontal="left" vertical="center"/>
    </xf>
    <xf numFmtId="0" fontId="22" fillId="0" borderId="0" xfId="0" applyFont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 vertical="center"/>
    </xf>
    <xf numFmtId="0" fontId="2" fillId="0" borderId="15" xfId="0" applyFont="1" applyBorder="1" applyAlignment="1" applyProtection="1">
      <alignment horizontal="left"/>
    </xf>
    <xf numFmtId="164" fontId="2" fillId="0" borderId="0" xfId="0" applyNumberFormat="1" applyFont="1" applyAlignment="1">
      <alignment horizontal="center"/>
    </xf>
    <xf numFmtId="0" fontId="22" fillId="26" borderId="0" xfId="0" applyFont="1" applyFill="1" applyAlignment="1">
      <alignment horizontal="center"/>
    </xf>
    <xf numFmtId="0" fontId="14" fillId="10" borderId="0" xfId="0" applyFont="1" applyFill="1" applyAlignment="1">
      <alignment horizontal="center"/>
    </xf>
    <xf numFmtId="0" fontId="14" fillId="10" borderId="9" xfId="0" applyFont="1" applyFill="1" applyBorder="1" applyAlignment="1">
      <alignment horizontal="center"/>
    </xf>
    <xf numFmtId="0" fontId="24" fillId="0" borderId="16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0" fontId="10" fillId="0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0" fillId="0" borderId="0" xfId="0" applyFill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9" fillId="0" borderId="0" xfId="0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left" textRotation="90"/>
    </xf>
    <xf numFmtId="0" fontId="9" fillId="0" borderId="0" xfId="0" applyFont="1" applyAlignment="1">
      <alignment horizontal="center" vertical="center" textRotation="90"/>
    </xf>
    <xf numFmtId="0" fontId="47" fillId="0" borderId="30" xfId="0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horizontal="center" vertical="center"/>
    </xf>
    <xf numFmtId="0" fontId="47" fillId="0" borderId="89" xfId="0" applyFont="1" applyFill="1" applyBorder="1" applyAlignment="1">
      <alignment horizontal="center" vertical="center"/>
    </xf>
    <xf numFmtId="0" fontId="47" fillId="0" borderId="90" xfId="0" applyFont="1" applyFill="1" applyBorder="1" applyAlignment="1">
      <alignment horizontal="center" vertical="center"/>
    </xf>
    <xf numFmtId="0" fontId="48" fillId="22" borderId="88" xfId="0" applyFont="1" applyFill="1" applyBorder="1" applyAlignment="1">
      <alignment horizontal="center" vertical="center"/>
    </xf>
    <xf numFmtId="0" fontId="47" fillId="0" borderId="92" xfId="0" applyFont="1" applyFill="1" applyBorder="1" applyAlignment="1">
      <alignment horizontal="center" vertical="center"/>
    </xf>
    <xf numFmtId="0" fontId="47" fillId="0" borderId="91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50" fillId="6" borderId="9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6" borderId="94" xfId="0" applyFont="1" applyFill="1" applyBorder="1" applyAlignment="1">
      <alignment horizontal="center" vertical="center"/>
    </xf>
    <xf numFmtId="0" fontId="10" fillId="0" borderId="0" xfId="0" applyFont="1" applyAlignment="1"/>
    <xf numFmtId="0" fontId="10" fillId="13" borderId="95" xfId="0" applyFont="1" applyFill="1" applyBorder="1" applyAlignment="1">
      <alignment horizontal="left" textRotation="90" wrapText="1"/>
    </xf>
    <xf numFmtId="0" fontId="10" fillId="13" borderId="96" xfId="0" applyFont="1" applyFill="1" applyBorder="1" applyAlignment="1">
      <alignment horizontal="left" textRotation="90" wrapText="1"/>
    </xf>
    <xf numFmtId="0" fontId="47" fillId="13" borderId="97" xfId="0" applyFont="1" applyFill="1" applyBorder="1" applyAlignment="1">
      <alignment horizontal="center" vertical="center"/>
    </xf>
    <xf numFmtId="0" fontId="47" fillId="13" borderId="98" xfId="0" applyFont="1" applyFill="1" applyBorder="1" applyAlignment="1">
      <alignment horizontal="center" vertical="center"/>
    </xf>
    <xf numFmtId="0" fontId="47" fillId="15" borderId="97" xfId="0" applyFont="1" applyFill="1" applyBorder="1" applyAlignment="1">
      <alignment horizontal="center" vertical="center"/>
    </xf>
    <xf numFmtId="0" fontId="10" fillId="13" borderId="99" xfId="0" applyFont="1" applyFill="1" applyBorder="1" applyAlignment="1">
      <alignment horizontal="left" textRotation="90"/>
    </xf>
    <xf numFmtId="0" fontId="10" fillId="13" borderId="95" xfId="0" applyFont="1" applyFill="1" applyBorder="1" applyAlignment="1">
      <alignment horizontal="left" textRotation="90"/>
    </xf>
    <xf numFmtId="0" fontId="10" fillId="13" borderId="0" xfId="0" applyFont="1" applyFill="1" applyBorder="1" applyAlignment="1">
      <alignment horizontal="left" textRotation="90"/>
    </xf>
    <xf numFmtId="0" fontId="10" fillId="13" borderId="96" xfId="0" applyFont="1" applyFill="1" applyBorder="1" applyAlignment="1">
      <alignment horizontal="left" textRotation="90"/>
    </xf>
    <xf numFmtId="0" fontId="10" fillId="13" borderId="7" xfId="0" applyFont="1" applyFill="1" applyBorder="1" applyAlignment="1">
      <alignment horizontal="left" textRotation="90"/>
    </xf>
    <xf numFmtId="0" fontId="10" fillId="13" borderId="100" xfId="0" applyFont="1" applyFill="1" applyBorder="1" applyAlignment="1">
      <alignment horizontal="left" textRotation="90"/>
    </xf>
    <xf numFmtId="0" fontId="10" fillId="15" borderId="0" xfId="0" applyFont="1" applyFill="1" applyBorder="1" applyAlignment="1">
      <alignment horizontal="left" textRotation="90"/>
    </xf>
    <xf numFmtId="0" fontId="10" fillId="0" borderId="58" xfId="0" applyFont="1" applyBorder="1" applyAlignment="1">
      <alignment horizontal="left" textRotation="90" wrapText="1"/>
    </xf>
    <xf numFmtId="0" fontId="3" fillId="19" borderId="53" xfId="0" applyFont="1" applyFill="1" applyBorder="1" applyAlignment="1">
      <alignment horizontal="center" vertical="top" textRotation="90"/>
    </xf>
    <xf numFmtId="0" fontId="3" fillId="19" borderId="54" xfId="0" applyFont="1" applyFill="1" applyBorder="1" applyAlignment="1">
      <alignment horizontal="left" textRotation="90"/>
    </xf>
    <xf numFmtId="0" fontId="47" fillId="19" borderId="91" xfId="0" applyFont="1" applyFill="1" applyBorder="1" applyAlignment="1">
      <alignment horizontal="center" vertical="center"/>
    </xf>
    <xf numFmtId="0" fontId="28" fillId="0" borderId="58" xfId="0" applyFont="1" applyBorder="1" applyAlignment="1">
      <alignment horizontal="left" textRotation="90"/>
    </xf>
    <xf numFmtId="0" fontId="28" fillId="18" borderId="53" xfId="0" applyFont="1" applyFill="1" applyBorder="1" applyAlignment="1">
      <alignment horizontal="center" vertical="top" textRotation="90"/>
    </xf>
    <xf numFmtId="0" fontId="28" fillId="18" borderId="54" xfId="0" applyFont="1" applyFill="1" applyBorder="1" applyAlignment="1">
      <alignment horizontal="left" textRotation="90"/>
    </xf>
    <xf numFmtId="0" fontId="3" fillId="0" borderId="53" xfId="0" applyFont="1" applyBorder="1" applyAlignment="1">
      <alignment horizontal="center" vertical="top" textRotation="90"/>
    </xf>
    <xf numFmtId="0" fontId="3" fillId="0" borderId="54" xfId="0" applyFont="1" applyFill="1" applyBorder="1" applyAlignment="1">
      <alignment horizontal="left" textRotation="90"/>
    </xf>
    <xf numFmtId="0" fontId="47" fillId="0" borderId="91" xfId="0" applyFont="1" applyFill="1" applyBorder="1" applyAlignment="1">
      <alignment horizontal="center" vertical="center"/>
    </xf>
    <xf numFmtId="0" fontId="2" fillId="13" borderId="43" xfId="0" applyFont="1" applyFill="1" applyBorder="1" applyAlignment="1" applyProtection="1">
      <alignment horizontal="center"/>
      <protection locked="0"/>
    </xf>
    <xf numFmtId="0" fontId="2" fillId="13" borderId="73" xfId="0" applyFont="1" applyFill="1" applyBorder="1" applyAlignment="1" applyProtection="1">
      <alignment horizontal="center"/>
      <protection locked="0"/>
    </xf>
    <xf numFmtId="0" fontId="2" fillId="13" borderId="78" xfId="0" applyFont="1" applyFill="1" applyBorder="1" applyAlignment="1" applyProtection="1">
      <alignment horizontal="center"/>
      <protection locked="0"/>
    </xf>
    <xf numFmtId="0" fontId="2" fillId="13" borderId="79" xfId="0" applyFont="1" applyFill="1" applyBorder="1" applyAlignment="1" applyProtection="1">
      <alignment horizontal="center"/>
      <protection locked="0"/>
    </xf>
    <xf numFmtId="0" fontId="2" fillId="13" borderId="75" xfId="0" applyFont="1" applyFill="1" applyBorder="1" applyAlignment="1" applyProtection="1">
      <alignment horizontal="center"/>
      <protection locked="0"/>
    </xf>
    <xf numFmtId="0" fontId="2" fillId="13" borderId="76" xfId="0" applyFont="1" applyFill="1" applyBorder="1" applyAlignment="1" applyProtection="1">
      <alignment horizontal="center"/>
      <protection locked="0"/>
    </xf>
    <xf numFmtId="0" fontId="2" fillId="13" borderId="66" xfId="0" applyFont="1" applyFill="1" applyBorder="1" applyAlignment="1" applyProtection="1">
      <alignment horizontal="center"/>
      <protection locked="0"/>
    </xf>
    <xf numFmtId="0" fontId="2" fillId="13" borderId="68" xfId="0" applyFont="1" applyFill="1" applyBorder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22" fillId="0" borderId="0" xfId="0" applyFont="1" applyAlignment="1" applyProtection="1">
      <alignment horizontal="left" vertical="center"/>
    </xf>
    <xf numFmtId="0" fontId="2" fillId="0" borderId="29" xfId="0" applyFont="1" applyBorder="1" applyAlignment="1" applyProtection="1">
      <alignment horizontal="center" textRotation="90"/>
    </xf>
    <xf numFmtId="0" fontId="2" fillId="0" borderId="38" xfId="0" applyFont="1" applyBorder="1" applyAlignment="1" applyProtection="1">
      <alignment horizontal="center" textRotation="90"/>
    </xf>
    <xf numFmtId="0" fontId="2" fillId="13" borderId="45" xfId="0" applyFont="1" applyFill="1" applyBorder="1" applyAlignment="1" applyProtection="1">
      <alignment horizontal="center" textRotation="90"/>
    </xf>
    <xf numFmtId="0" fontId="2" fillId="13" borderId="67" xfId="0" applyFont="1" applyFill="1" applyBorder="1" applyAlignment="1" applyProtection="1">
      <alignment horizontal="center" textRotation="90"/>
    </xf>
    <xf numFmtId="0" fontId="2" fillId="0" borderId="31" xfId="0" applyFont="1" applyBorder="1" applyAlignment="1" applyProtection="1">
      <alignment horizontal="center" textRotation="90"/>
    </xf>
    <xf numFmtId="0" fontId="2" fillId="13" borderId="64" xfId="0" applyFont="1" applyFill="1" applyBorder="1" applyAlignment="1" applyProtection="1">
      <alignment horizontal="center" textRotation="90"/>
    </xf>
    <xf numFmtId="0" fontId="2" fillId="13" borderId="31" xfId="0" applyFont="1" applyFill="1" applyBorder="1" applyAlignment="1" applyProtection="1">
      <alignment horizontal="center" textRotation="90"/>
    </xf>
    <xf numFmtId="0" fontId="2" fillId="0" borderId="29" xfId="0" applyFont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 vertical="center"/>
    </xf>
    <xf numFmtId="0" fontId="2" fillId="0" borderId="7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4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13" borderId="2" xfId="0" applyFont="1" applyFill="1" applyBorder="1" applyAlignment="1" applyProtection="1">
      <alignment horizontal="center"/>
    </xf>
    <xf numFmtId="0" fontId="2" fillId="13" borderId="69" xfId="0" applyFont="1" applyFill="1" applyBorder="1" applyAlignment="1" applyProtection="1">
      <alignment horizontal="center"/>
    </xf>
    <xf numFmtId="0" fontId="2" fillId="13" borderId="56" xfId="0" applyFont="1" applyFill="1" applyBorder="1" applyAlignment="1" applyProtection="1">
      <alignment horizontal="center"/>
    </xf>
    <xf numFmtId="0" fontId="2" fillId="13" borderId="3" xfId="0" applyFont="1" applyFill="1" applyBorder="1" applyAlignment="1" applyProtection="1">
      <alignment horizontal="center"/>
    </xf>
    <xf numFmtId="164" fontId="2" fillId="0" borderId="0" xfId="0" applyNumberFormat="1" applyFont="1" applyAlignment="1" applyProtection="1">
      <alignment horizontal="center"/>
    </xf>
    <xf numFmtId="164" fontId="2" fillId="0" borderId="0" xfId="0" applyNumberFormat="1" applyFont="1" applyAlignment="1" applyProtection="1">
      <alignment vertical="center"/>
    </xf>
    <xf numFmtId="0" fontId="2" fillId="0" borderId="29" xfId="0" applyFont="1" applyFill="1" applyBorder="1" applyAlignment="1" applyProtection="1">
      <alignment horizontal="center" textRotation="90"/>
    </xf>
    <xf numFmtId="0" fontId="2" fillId="0" borderId="32" xfId="0" applyFont="1" applyFill="1" applyBorder="1" applyAlignment="1" applyProtection="1">
      <alignment horizontal="center" textRotation="90"/>
    </xf>
    <xf numFmtId="0" fontId="2" fillId="0" borderId="38" xfId="0" applyFont="1" applyFill="1" applyBorder="1" applyAlignment="1" applyProtection="1">
      <alignment horizontal="center" textRotation="90"/>
    </xf>
    <xf numFmtId="0" fontId="2" fillId="0" borderId="31" xfId="0" applyFont="1" applyFill="1" applyBorder="1" applyAlignment="1" applyProtection="1">
      <alignment horizontal="center" textRotation="90"/>
    </xf>
    <xf numFmtId="0" fontId="2" fillId="0" borderId="40" xfId="0" applyFont="1" applyFill="1" applyBorder="1" applyAlignment="1" applyProtection="1">
      <alignment horizontal="center"/>
    </xf>
    <xf numFmtId="0" fontId="2" fillId="0" borderId="41" xfId="0" applyFont="1" applyFill="1" applyBorder="1" applyAlignment="1" applyProtection="1">
      <alignment horizontal="center"/>
    </xf>
    <xf numFmtId="0" fontId="2" fillId="0" borderId="39" xfId="0" applyFont="1" applyBorder="1" applyAlignment="1" applyProtection="1">
      <alignment horizontal="center"/>
    </xf>
    <xf numFmtId="164" fontId="2" fillId="0" borderId="0" xfId="0" applyNumberFormat="1" applyFont="1" applyAlignment="1" applyProtection="1">
      <alignment horizontal="left"/>
    </xf>
    <xf numFmtId="0" fontId="2" fillId="0" borderId="82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32" xfId="0" applyFont="1" applyBorder="1" applyAlignment="1" applyProtection="1">
      <alignment horizontal="center" textRotation="90"/>
    </xf>
    <xf numFmtId="0" fontId="2" fillId="0" borderId="45" xfId="0" applyFont="1" applyBorder="1" applyAlignment="1" applyProtection="1">
      <alignment horizontal="center" textRotation="90"/>
    </xf>
    <xf numFmtId="0" fontId="2" fillId="5" borderId="39" xfId="0" applyFont="1" applyFill="1" applyBorder="1" applyAlignment="1" applyProtection="1">
      <alignment horizontal="center"/>
    </xf>
    <xf numFmtId="0" fontId="2" fillId="5" borderId="21" xfId="0" applyFont="1" applyFill="1" applyBorder="1" applyAlignment="1" applyProtection="1">
      <alignment horizontal="center"/>
    </xf>
    <xf numFmtId="0" fontId="2" fillId="5" borderId="82" xfId="0" applyFont="1" applyFill="1" applyBorder="1" applyAlignment="1" applyProtection="1">
      <alignment horizontal="center"/>
    </xf>
    <xf numFmtId="0" fontId="2" fillId="0" borderId="37" xfId="0" applyFont="1" applyBorder="1" applyAlignment="1" applyProtection="1">
      <alignment horizontal="left"/>
      <protection locked="0"/>
    </xf>
    <xf numFmtId="164" fontId="2" fillId="0" borderId="27" xfId="0" applyNumberFormat="1" applyFont="1" applyBorder="1" applyAlignment="1" applyProtection="1">
      <alignment horizontal="center"/>
      <protection locked="0"/>
    </xf>
    <xf numFmtId="0" fontId="2" fillId="13" borderId="74" xfId="0" applyFont="1" applyFill="1" applyBorder="1" applyAlignment="1" applyProtection="1">
      <alignment horizontal="center"/>
      <protection locked="0"/>
    </xf>
    <xf numFmtId="0" fontId="2" fillId="13" borderId="32" xfId="0" applyFont="1" applyFill="1" applyBorder="1" applyAlignment="1" applyProtection="1">
      <alignment horizontal="center"/>
      <protection locked="0"/>
    </xf>
    <xf numFmtId="0" fontId="2" fillId="13" borderId="80" xfId="0" applyFont="1" applyFill="1" applyBorder="1" applyAlignment="1" applyProtection="1">
      <alignment horizontal="center"/>
      <protection locked="0"/>
    </xf>
    <xf numFmtId="0" fontId="2" fillId="13" borderId="81" xfId="0" applyFont="1" applyFill="1" applyBorder="1" applyAlignment="1" applyProtection="1">
      <alignment horizontal="center"/>
      <protection locked="0"/>
    </xf>
    <xf numFmtId="0" fontId="2" fillId="13" borderId="65" xfId="0" applyFont="1" applyFill="1" applyBorder="1" applyAlignment="1" applyProtection="1">
      <alignment horizontal="center"/>
      <protection locked="0"/>
    </xf>
    <xf numFmtId="0" fontId="2" fillId="13" borderId="20" xfId="0" applyFont="1" applyFill="1" applyBorder="1" applyAlignment="1" applyProtection="1">
      <alignment horizontal="center"/>
      <protection locked="0"/>
    </xf>
    <xf numFmtId="0" fontId="2" fillId="13" borderId="42" xfId="0" applyFont="1" applyFill="1" applyBorder="1" applyAlignment="1" applyProtection="1">
      <alignment horizontal="center"/>
      <protection locked="0"/>
    </xf>
    <xf numFmtId="0" fontId="2" fillId="13" borderId="41" xfId="0" applyFont="1" applyFill="1" applyBorder="1" applyAlignment="1" applyProtection="1">
      <alignment horizontal="center"/>
      <protection locked="0"/>
    </xf>
    <xf numFmtId="0" fontId="2" fillId="13" borderId="70" xfId="0" applyFont="1" applyFill="1" applyBorder="1" applyAlignment="1" applyProtection="1">
      <alignment horizontal="center"/>
      <protection locked="0"/>
    </xf>
    <xf numFmtId="0" fontId="2" fillId="13" borderId="71" xfId="0" applyFont="1" applyFill="1" applyBorder="1" applyAlignment="1" applyProtection="1">
      <alignment horizontal="center"/>
      <protection locked="0"/>
    </xf>
    <xf numFmtId="0" fontId="2" fillId="13" borderId="72" xfId="0" applyFont="1" applyFill="1" applyBorder="1" applyAlignment="1" applyProtection="1">
      <alignment horizontal="center"/>
      <protection locked="0"/>
    </xf>
    <xf numFmtId="0" fontId="2" fillId="13" borderId="17" xfId="0" applyFont="1" applyFill="1" applyBorder="1" applyAlignment="1" applyProtection="1">
      <alignment horizontal="center"/>
      <protection locked="0"/>
    </xf>
    <xf numFmtId="0" fontId="2" fillId="13" borderId="83" xfId="0" applyFont="1" applyFill="1" applyBorder="1" applyAlignment="1" applyProtection="1">
      <alignment horizontal="center"/>
      <protection locked="0"/>
    </xf>
    <xf numFmtId="0" fontId="2" fillId="13" borderId="84" xfId="0" applyFont="1" applyFill="1" applyBorder="1" applyAlignment="1" applyProtection="1">
      <alignment horizontal="center"/>
      <protection locked="0"/>
    </xf>
    <xf numFmtId="0" fontId="2" fillId="0" borderId="85" xfId="0" applyFont="1" applyBorder="1" applyAlignment="1" applyProtection="1">
      <alignment horizontal="left"/>
      <protection locked="0"/>
    </xf>
    <xf numFmtId="164" fontId="2" fillId="0" borderId="18" xfId="0" applyNumberFormat="1" applyFont="1" applyBorder="1" applyAlignment="1" applyProtection="1">
      <alignment horizontal="center"/>
      <protection locked="0"/>
    </xf>
    <xf numFmtId="0" fontId="2" fillId="0" borderId="86" xfId="0" applyFont="1" applyBorder="1" applyAlignment="1" applyProtection="1">
      <alignment horizontal="left"/>
      <protection locked="0"/>
    </xf>
    <xf numFmtId="164" fontId="2" fillId="0" borderId="87" xfId="0" applyNumberFormat="1" applyFont="1" applyBorder="1" applyAlignment="1" applyProtection="1">
      <alignment horizontal="center"/>
      <protection locked="0"/>
    </xf>
    <xf numFmtId="0" fontId="45" fillId="0" borderId="0" xfId="0" applyFont="1" applyAlignment="1">
      <alignment horizontal="center" vertical="center"/>
    </xf>
    <xf numFmtId="0" fontId="10" fillId="29" borderId="0" xfId="0" applyFont="1" applyFill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14" fontId="7" fillId="0" borderId="0" xfId="0" applyNumberFormat="1" applyFont="1" applyFill="1" applyBorder="1" applyAlignment="1">
      <alignment vertical="center"/>
    </xf>
    <xf numFmtId="14" fontId="3" fillId="5" borderId="0" xfId="0" applyNumberFormat="1" applyFont="1" applyFill="1" applyBorder="1" applyAlignment="1">
      <alignment horizontal="left"/>
    </xf>
    <xf numFmtId="14" fontId="52" fillId="0" borderId="0" xfId="0" applyNumberFormat="1" applyFont="1" applyFill="1" applyBorder="1" applyAlignment="1"/>
    <xf numFmtId="14" fontId="3" fillId="5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 vertical="center" indent="1"/>
    </xf>
    <xf numFmtId="167" fontId="8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46" fillId="0" borderId="0" xfId="0" applyFont="1" applyBorder="1" applyAlignment="1">
      <alignment horizontal="center" vertical="top" textRotation="90"/>
    </xf>
    <xf numFmtId="0" fontId="3" fillId="0" borderId="106" xfId="0" applyFont="1" applyBorder="1" applyAlignment="1">
      <alignment horizontal="center" vertical="top" textRotation="90"/>
    </xf>
    <xf numFmtId="0" fontId="3" fillId="0" borderId="107" xfId="0" applyFont="1" applyBorder="1" applyAlignment="1">
      <alignment horizontal="center" vertical="top" textRotation="90"/>
    </xf>
    <xf numFmtId="0" fontId="3" fillId="0" borderId="108" xfId="0" applyFont="1" applyBorder="1" applyAlignment="1">
      <alignment horizontal="center" vertical="top" textRotation="90"/>
    </xf>
    <xf numFmtId="0" fontId="3" fillId="0" borderId="109" xfId="0" applyFont="1" applyBorder="1" applyAlignment="1">
      <alignment horizontal="center" vertical="top" textRotation="90"/>
    </xf>
    <xf numFmtId="0" fontId="3" fillId="0" borderId="57" xfId="0" applyFont="1" applyBorder="1" applyAlignment="1">
      <alignment horizontal="center" vertical="top" textRotation="90"/>
    </xf>
    <xf numFmtId="0" fontId="3" fillId="0" borderId="100" xfId="0" applyFont="1" applyBorder="1" applyAlignment="1">
      <alignment horizontal="center" vertical="top" textRotation="90"/>
    </xf>
    <xf numFmtId="0" fontId="3" fillId="0" borderId="58" xfId="0" applyFont="1" applyBorder="1" applyAlignment="1">
      <alignment horizontal="center" vertical="top" textRotation="90"/>
    </xf>
    <xf numFmtId="0" fontId="45" fillId="0" borderId="0" xfId="0" applyFont="1" applyFill="1" applyAlignment="1">
      <alignment horizontal="center" vertical="center"/>
    </xf>
    <xf numFmtId="0" fontId="10" fillId="3" borderId="117" xfId="0" applyFont="1" applyFill="1" applyBorder="1" applyAlignment="1">
      <alignment horizontal="center" vertical="center"/>
    </xf>
    <xf numFmtId="0" fontId="10" fillId="0" borderId="118" xfId="0" applyFont="1" applyFill="1" applyBorder="1" applyAlignment="1">
      <alignment horizontal="center" vertical="center"/>
    </xf>
    <xf numFmtId="0" fontId="10" fillId="0" borderId="119" xfId="0" applyFont="1" applyFill="1" applyBorder="1" applyAlignment="1">
      <alignment horizontal="center" vertical="center"/>
    </xf>
    <xf numFmtId="0" fontId="10" fillId="0" borderId="12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textRotation="90" wrapText="1"/>
    </xf>
    <xf numFmtId="0" fontId="3" fillId="0" borderId="0" xfId="0" applyFont="1" applyBorder="1" applyAlignment="1">
      <alignment horizontal="left" textRotation="90" wrapText="1"/>
    </xf>
    <xf numFmtId="0" fontId="10" fillId="0" borderId="0" xfId="0" applyFont="1" applyFill="1" applyBorder="1" applyAlignment="1">
      <alignment horizontal="center" vertical="center"/>
    </xf>
    <xf numFmtId="0" fontId="11" fillId="0" borderId="112" xfId="0" applyFont="1" applyBorder="1" applyAlignment="1">
      <alignment horizontal="left" textRotation="90"/>
    </xf>
    <xf numFmtId="0" fontId="47" fillId="0" borderId="124" xfId="0" applyFont="1" applyFill="1" applyBorder="1" applyAlignment="1">
      <alignment horizontal="center" vertical="center"/>
    </xf>
    <xf numFmtId="0" fontId="3" fillId="0" borderId="116" xfId="0" applyFont="1" applyBorder="1" applyAlignment="1">
      <alignment horizontal="center" vertical="top" textRotation="90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9" xfId="0" applyFont="1" applyBorder="1" applyAlignment="1">
      <alignment vertical="center"/>
    </xf>
    <xf numFmtId="0" fontId="3" fillId="0" borderId="110" xfId="0" applyFont="1" applyBorder="1" applyAlignment="1">
      <alignment horizontal="center" vertical="top" textRotation="90"/>
    </xf>
    <xf numFmtId="0" fontId="9" fillId="23" borderId="53" xfId="0" applyFont="1" applyFill="1" applyBorder="1" applyAlignment="1">
      <alignment horizontal="center" vertical="top" textRotation="90" wrapText="1"/>
    </xf>
    <xf numFmtId="0" fontId="3" fillId="19" borderId="116" xfId="0" applyFont="1" applyFill="1" applyBorder="1" applyAlignment="1">
      <alignment horizontal="center" vertical="top" textRotation="90" wrapText="1"/>
    </xf>
    <xf numFmtId="0" fontId="3" fillId="13" borderId="130" xfId="0" applyFont="1" applyFill="1" applyBorder="1" applyAlignment="1">
      <alignment horizontal="center" vertical="top" textRotation="90"/>
    </xf>
    <xf numFmtId="0" fontId="3" fillId="13" borderId="109" xfId="0" applyFont="1" applyFill="1" applyBorder="1" applyAlignment="1">
      <alignment horizontal="center" vertical="top" textRotation="90"/>
    </xf>
    <xf numFmtId="0" fontId="3" fillId="13" borderId="131" xfId="0" applyFont="1" applyFill="1" applyBorder="1" applyAlignment="1">
      <alignment horizontal="center" vertical="top" textRotation="90"/>
    </xf>
    <xf numFmtId="0" fontId="3" fillId="13" borderId="113" xfId="0" applyFont="1" applyFill="1" applyBorder="1" applyAlignment="1">
      <alignment horizontal="center" vertical="top" textRotation="90"/>
    </xf>
    <xf numFmtId="0" fontId="3" fillId="19" borderId="53" xfId="0" applyFont="1" applyFill="1" applyBorder="1" applyAlignment="1">
      <alignment horizontal="center" vertical="top" textRotation="90" wrapText="1"/>
    </xf>
    <xf numFmtId="0" fontId="3" fillId="0" borderId="109" xfId="0" applyFont="1" applyFill="1" applyBorder="1" applyAlignment="1">
      <alignment horizontal="center" vertical="top" textRotation="90"/>
    </xf>
    <xf numFmtId="0" fontId="3" fillId="0" borderId="106" xfId="0" applyFont="1" applyFill="1" applyBorder="1" applyAlignment="1">
      <alignment horizontal="center" vertical="top" textRotation="90"/>
    </xf>
    <xf numFmtId="0" fontId="3" fillId="0" borderId="107" xfId="0" applyFont="1" applyFill="1" applyBorder="1" applyAlignment="1">
      <alignment horizontal="center" vertical="top" textRotation="90"/>
    </xf>
    <xf numFmtId="0" fontId="3" fillId="13" borderId="132" xfId="0" applyFont="1" applyFill="1" applyBorder="1" applyAlignment="1">
      <alignment horizontal="center" vertical="top" textRotation="90"/>
    </xf>
    <xf numFmtId="0" fontId="3" fillId="13" borderId="115" xfId="0" applyFont="1" applyFill="1" applyBorder="1" applyAlignment="1">
      <alignment horizontal="center" vertical="top" textRotation="90"/>
    </xf>
    <xf numFmtId="0" fontId="9" fillId="22" borderId="53" xfId="0" applyFont="1" applyFill="1" applyBorder="1" applyAlignment="1">
      <alignment horizontal="center" vertical="top" textRotation="90" wrapText="1"/>
    </xf>
    <xf numFmtId="0" fontId="9" fillId="22" borderId="123" xfId="0" applyFont="1" applyFill="1" applyBorder="1" applyAlignment="1">
      <alignment horizontal="center" vertical="top" textRotation="90" wrapText="1"/>
    </xf>
    <xf numFmtId="0" fontId="3" fillId="15" borderId="107" xfId="0" applyFont="1" applyFill="1" applyBorder="1" applyAlignment="1">
      <alignment horizontal="center" vertical="top" textRotation="90"/>
    </xf>
    <xf numFmtId="0" fontId="3" fillId="15" borderId="133" xfId="0" applyFont="1" applyFill="1" applyBorder="1" applyAlignment="1">
      <alignment horizontal="center" vertical="top" textRotation="90"/>
    </xf>
    <xf numFmtId="0" fontId="3" fillId="0" borderId="110" xfId="0" applyFont="1" applyFill="1" applyBorder="1" applyAlignment="1">
      <alignment horizontal="center" vertical="top" textRotation="90"/>
    </xf>
    <xf numFmtId="0" fontId="3" fillId="0" borderId="53" xfId="0" applyFont="1" applyBorder="1" applyAlignment="1">
      <alignment horizontal="center" vertical="top"/>
    </xf>
    <xf numFmtId="0" fontId="9" fillId="21" borderId="53" xfId="0" applyFont="1" applyFill="1" applyBorder="1" applyAlignment="1">
      <alignment horizontal="center" vertical="top" textRotation="90"/>
    </xf>
    <xf numFmtId="0" fontId="3" fillId="0" borderId="134" xfId="0" applyFont="1" applyFill="1" applyBorder="1" applyAlignment="1">
      <alignment horizontal="center" vertical="top" textRotation="90" wrapText="1"/>
    </xf>
    <xf numFmtId="0" fontId="9" fillId="20" borderId="53" xfId="0" applyFont="1" applyFill="1" applyBorder="1" applyAlignment="1">
      <alignment horizontal="center" vertical="top" textRotation="90" wrapText="1"/>
    </xf>
    <xf numFmtId="0" fontId="3" fillId="0" borderId="109" xfId="0" applyFont="1" applyBorder="1" applyAlignment="1">
      <alignment horizontal="center" vertical="top" textRotation="90" wrapText="1"/>
    </xf>
    <xf numFmtId="0" fontId="3" fillId="13" borderId="131" xfId="0" applyFont="1" applyFill="1" applyBorder="1" applyAlignment="1">
      <alignment horizontal="center" vertical="top" textRotation="90" wrapText="1"/>
    </xf>
    <xf numFmtId="0" fontId="3" fillId="13" borderId="132" xfId="0" applyFont="1" applyFill="1" applyBorder="1" applyAlignment="1">
      <alignment horizontal="center" vertical="top" textRotation="90" wrapText="1"/>
    </xf>
    <xf numFmtId="0" fontId="3" fillId="0" borderId="106" xfId="0" applyFont="1" applyBorder="1" applyAlignment="1">
      <alignment horizontal="center" vertical="top" textRotation="90" wrapText="1"/>
    </xf>
    <xf numFmtId="0" fontId="3" fillId="0" borderId="110" xfId="0" applyFont="1" applyBorder="1" applyAlignment="1">
      <alignment horizontal="center" vertical="top" textRotation="90" wrapText="1"/>
    </xf>
    <xf numFmtId="0" fontId="28" fillId="0" borderId="109" xfId="0" applyFont="1" applyBorder="1" applyAlignment="1">
      <alignment horizontal="center" vertical="top" textRotation="90"/>
    </xf>
    <xf numFmtId="0" fontId="28" fillId="0" borderId="106" xfId="0" applyFont="1" applyBorder="1" applyAlignment="1">
      <alignment horizontal="center" vertical="top" textRotation="90"/>
    </xf>
    <xf numFmtId="0" fontId="28" fillId="0" borderId="110" xfId="0" applyFont="1" applyBorder="1" applyAlignment="1">
      <alignment horizontal="center" vertical="top" textRotation="90"/>
    </xf>
    <xf numFmtId="0" fontId="3" fillId="0" borderId="122" xfId="0" applyFont="1" applyBorder="1" applyAlignment="1">
      <alignment horizontal="center" vertical="top" textRotation="90"/>
    </xf>
    <xf numFmtId="0" fontId="3" fillId="0" borderId="135" xfId="0" applyFont="1" applyBorder="1" applyAlignment="1">
      <alignment horizontal="center" vertical="top" textRotation="90"/>
    </xf>
    <xf numFmtId="0" fontId="3" fillId="0" borderId="113" xfId="0" applyFont="1" applyBorder="1" applyAlignment="1">
      <alignment vertical="top" textRotation="90"/>
    </xf>
    <xf numFmtId="0" fontId="3" fillId="0" borderId="53" xfId="0" applyFont="1" applyFill="1" applyBorder="1" applyAlignment="1">
      <alignment horizontal="center" vertical="top" textRotation="90"/>
    </xf>
    <xf numFmtId="0" fontId="3" fillId="17" borderId="122" xfId="0" applyFont="1" applyFill="1" applyBorder="1" applyAlignment="1">
      <alignment horizontal="center" vertical="top" textRotation="90"/>
    </xf>
    <xf numFmtId="0" fontId="10" fillId="17" borderId="136" xfId="0" applyFont="1" applyFill="1" applyBorder="1" applyAlignment="1">
      <alignment horizontal="center" vertical="top" textRotation="90"/>
    </xf>
    <xf numFmtId="0" fontId="3" fillId="16" borderId="53" xfId="0" applyFont="1" applyFill="1" applyBorder="1" applyAlignment="1">
      <alignment horizontal="center" vertical="top" textRotation="90"/>
    </xf>
    <xf numFmtId="0" fontId="3" fillId="0" borderId="112" xfId="0" applyFont="1" applyBorder="1" applyAlignment="1">
      <alignment horizontal="center" textRotation="90"/>
    </xf>
    <xf numFmtId="0" fontId="9" fillId="23" borderId="54" xfId="0" applyFont="1" applyFill="1" applyBorder="1" applyAlignment="1">
      <alignment horizontal="left" textRotation="90" wrapText="1"/>
    </xf>
    <xf numFmtId="0" fontId="3" fillId="19" borderId="59" xfId="0" applyFont="1" applyFill="1" applyBorder="1" applyAlignment="1">
      <alignment horizontal="left" textRotation="90" wrapText="1"/>
    </xf>
    <xf numFmtId="0" fontId="3" fillId="19" borderId="54" xfId="0" applyFont="1" applyFill="1" applyBorder="1" applyAlignment="1">
      <alignment horizontal="left" textRotation="90" wrapText="1"/>
    </xf>
    <xf numFmtId="0" fontId="10" fillId="0" borderId="0" xfId="0" applyFont="1" applyFill="1" applyBorder="1" applyAlignment="1">
      <alignment horizontal="left" textRotation="90"/>
    </xf>
    <xf numFmtId="0" fontId="9" fillId="22" borderId="54" xfId="0" applyFont="1" applyFill="1" applyBorder="1" applyAlignment="1">
      <alignment horizontal="left" textRotation="90" wrapText="1"/>
    </xf>
    <xf numFmtId="0" fontId="10" fillId="15" borderId="22" xfId="0" applyFont="1" applyFill="1" applyBorder="1" applyAlignment="1">
      <alignment horizontal="left" textRotation="90"/>
    </xf>
    <xf numFmtId="0" fontId="10" fillId="0" borderId="59" xfId="0" applyFont="1" applyFill="1" applyBorder="1" applyAlignment="1">
      <alignment horizontal="left" textRotation="90"/>
    </xf>
    <xf numFmtId="0" fontId="3" fillId="0" borderId="54" xfId="0" applyFont="1" applyBorder="1" applyAlignment="1">
      <alignment horizontal="left"/>
    </xf>
    <xf numFmtId="0" fontId="9" fillId="21" borderId="54" xfId="0" applyFont="1" applyFill="1" applyBorder="1" applyAlignment="1">
      <alignment horizontal="left" textRotation="90"/>
    </xf>
    <xf numFmtId="0" fontId="10" fillId="0" borderId="9" xfId="0" applyFont="1" applyFill="1" applyBorder="1" applyAlignment="1">
      <alignment horizontal="left" textRotation="90" wrapText="1"/>
    </xf>
    <xf numFmtId="0" fontId="9" fillId="20" borderId="54" xfId="0" applyFont="1" applyFill="1" applyBorder="1" applyAlignment="1">
      <alignment horizontal="left" textRotation="90" wrapText="1"/>
    </xf>
    <xf numFmtId="0" fontId="10" fillId="0" borderId="112" xfId="0" applyFont="1" applyBorder="1" applyAlignment="1">
      <alignment horizontal="left" textRotation="90" wrapText="1"/>
    </xf>
    <xf numFmtId="0" fontId="11" fillId="0" borderId="58" xfId="0" applyFont="1" applyBorder="1" applyAlignment="1">
      <alignment horizontal="left" textRotation="90"/>
    </xf>
    <xf numFmtId="0" fontId="3" fillId="0" borderId="0" xfId="0" applyFont="1" applyBorder="1" applyAlignment="1">
      <alignment textRotation="90"/>
    </xf>
    <xf numFmtId="0" fontId="3" fillId="0" borderId="112" xfId="0" applyFont="1" applyBorder="1" applyAlignment="1">
      <alignment horizontal="center" vertical="top" textRotation="90"/>
    </xf>
    <xf numFmtId="0" fontId="9" fillId="23" borderId="54" xfId="0" applyFont="1" applyFill="1" applyBorder="1" applyAlignment="1">
      <alignment horizontal="center" vertical="top" textRotation="90" wrapText="1"/>
    </xf>
    <xf numFmtId="0" fontId="3" fillId="19" borderId="59" xfId="0" applyFont="1" applyFill="1" applyBorder="1" applyAlignment="1">
      <alignment horizontal="center" vertical="top" textRotation="90" wrapText="1"/>
    </xf>
    <xf numFmtId="0" fontId="3" fillId="13" borderId="99" xfId="0" applyFont="1" applyFill="1" applyBorder="1" applyAlignment="1">
      <alignment horizontal="center" vertical="top" textRotation="90"/>
    </xf>
    <xf numFmtId="0" fontId="3" fillId="13" borderId="58" xfId="0" applyFont="1" applyFill="1" applyBorder="1" applyAlignment="1">
      <alignment horizontal="center" vertical="top" textRotation="90"/>
    </xf>
    <xf numFmtId="0" fontId="3" fillId="13" borderId="95" xfId="0" applyFont="1" applyFill="1" applyBorder="1" applyAlignment="1">
      <alignment horizontal="center" vertical="top" textRotation="90"/>
    </xf>
    <xf numFmtId="0" fontId="3" fillId="13" borderId="0" xfId="0" applyFont="1" applyFill="1" applyBorder="1" applyAlignment="1">
      <alignment horizontal="center" vertical="top" textRotation="90"/>
    </xf>
    <xf numFmtId="0" fontId="3" fillId="19" borderId="54" xfId="0" applyFont="1" applyFill="1" applyBorder="1" applyAlignment="1">
      <alignment horizontal="center" vertical="top" textRotation="90" wrapText="1"/>
    </xf>
    <xf numFmtId="0" fontId="3" fillId="0" borderId="58" xfId="0" applyFont="1" applyFill="1" applyBorder="1" applyAlignment="1">
      <alignment vertical="top" textRotation="90"/>
    </xf>
    <xf numFmtId="0" fontId="3" fillId="0" borderId="58" xfId="0" applyFont="1" applyFill="1" applyBorder="1" applyAlignment="1">
      <alignment horizontal="center" vertical="top" textRotation="90"/>
    </xf>
    <xf numFmtId="0" fontId="3" fillId="0" borderId="57" xfId="0" applyFont="1" applyFill="1" applyBorder="1" applyAlignment="1">
      <alignment horizontal="center" vertical="top" textRotation="90"/>
    </xf>
    <xf numFmtId="0" fontId="3" fillId="0" borderId="100" xfId="0" applyFont="1" applyFill="1" applyBorder="1" applyAlignment="1">
      <alignment horizontal="center" vertical="top" textRotation="90"/>
    </xf>
    <xf numFmtId="0" fontId="3" fillId="19" borderId="54" xfId="0" applyFont="1" applyFill="1" applyBorder="1" applyAlignment="1">
      <alignment horizontal="center" vertical="top" textRotation="90"/>
    </xf>
    <xf numFmtId="0" fontId="3" fillId="13" borderId="96" xfId="0" applyFont="1" applyFill="1" applyBorder="1" applyAlignment="1">
      <alignment horizontal="center" vertical="top" textRotation="90"/>
    </xf>
    <xf numFmtId="0" fontId="3" fillId="13" borderId="7" xfId="0" applyFont="1" applyFill="1" applyBorder="1" applyAlignment="1">
      <alignment horizontal="center" vertical="top" textRotation="90"/>
    </xf>
    <xf numFmtId="0" fontId="9" fillId="22" borderId="54" xfId="0" applyFont="1" applyFill="1" applyBorder="1" applyAlignment="1">
      <alignment horizontal="center" vertical="top" textRotation="90" wrapText="1"/>
    </xf>
    <xf numFmtId="0" fontId="9" fillId="22" borderId="61" xfId="0" applyFont="1" applyFill="1" applyBorder="1" applyAlignment="1">
      <alignment horizontal="center" vertical="top" textRotation="90" wrapText="1"/>
    </xf>
    <xf numFmtId="0" fontId="3" fillId="15" borderId="100" xfId="0" applyFont="1" applyFill="1" applyBorder="1" applyAlignment="1">
      <alignment horizontal="center" vertical="top" textRotation="90"/>
    </xf>
    <xf numFmtId="0" fontId="3" fillId="15" borderId="22" xfId="0" applyFont="1" applyFill="1" applyBorder="1" applyAlignment="1">
      <alignment horizontal="center" vertical="top" textRotation="90"/>
    </xf>
    <xf numFmtId="0" fontId="3" fillId="0" borderId="112" xfId="0" applyFont="1" applyFill="1" applyBorder="1" applyAlignment="1">
      <alignment horizontal="center" vertical="top" textRotation="90"/>
    </xf>
    <xf numFmtId="0" fontId="3" fillId="0" borderId="55" xfId="0" applyFont="1" applyBorder="1" applyAlignment="1">
      <alignment horizontal="center" vertical="top"/>
    </xf>
    <xf numFmtId="0" fontId="9" fillId="21" borderId="55" xfId="0" applyFont="1" applyFill="1" applyBorder="1" applyAlignment="1">
      <alignment horizontal="center" vertical="top" textRotation="90"/>
    </xf>
    <xf numFmtId="0" fontId="3" fillId="19" borderId="55" xfId="0" applyFont="1" applyFill="1" applyBorder="1" applyAlignment="1">
      <alignment horizontal="center" vertical="top" textRotation="90"/>
    </xf>
    <xf numFmtId="0" fontId="3" fillId="0" borderId="138" xfId="0" applyFont="1" applyFill="1" applyBorder="1" applyAlignment="1">
      <alignment horizontal="center" vertical="top" textRotation="90" wrapText="1"/>
    </xf>
    <xf numFmtId="0" fontId="3" fillId="0" borderId="111" xfId="0" applyFont="1" applyFill="1" applyBorder="1" applyAlignment="1">
      <alignment horizontal="center" vertical="top" textRotation="90"/>
    </xf>
    <xf numFmtId="0" fontId="9" fillId="20" borderId="55" xfId="0" applyFont="1" applyFill="1" applyBorder="1" applyAlignment="1">
      <alignment horizontal="center" vertical="top" textRotation="90" wrapText="1"/>
    </xf>
    <xf numFmtId="0" fontId="3" fillId="0" borderId="139" xfId="0" applyFont="1" applyBorder="1" applyAlignment="1">
      <alignment horizontal="center" vertical="top" textRotation="90" wrapText="1"/>
    </xf>
    <xf numFmtId="0" fontId="3" fillId="13" borderId="140" xfId="0" applyFont="1" applyFill="1" applyBorder="1" applyAlignment="1">
      <alignment horizontal="center" vertical="top" textRotation="90" wrapText="1"/>
    </xf>
    <xf numFmtId="0" fontId="3" fillId="13" borderId="141" xfId="0" applyFont="1" applyFill="1" applyBorder="1" applyAlignment="1">
      <alignment horizontal="center" vertical="top" textRotation="90" wrapText="1"/>
    </xf>
    <xf numFmtId="0" fontId="3" fillId="0" borderId="111" xfId="0" applyFont="1" applyBorder="1" applyAlignment="1">
      <alignment horizontal="center" vertical="top" textRotation="90" wrapText="1"/>
    </xf>
    <xf numFmtId="0" fontId="3" fillId="0" borderId="125" xfId="0" applyFont="1" applyBorder="1" applyAlignment="1">
      <alignment horizontal="center" vertical="top" textRotation="90" wrapText="1"/>
    </xf>
    <xf numFmtId="0" fontId="28" fillId="18" borderId="55" xfId="0" applyFont="1" applyFill="1" applyBorder="1" applyAlignment="1">
      <alignment horizontal="center" vertical="top" textRotation="90"/>
    </xf>
    <xf numFmtId="0" fontId="28" fillId="0" borderId="139" xfId="0" applyFont="1" applyBorder="1" applyAlignment="1">
      <alignment horizontal="center" vertical="top" textRotation="90"/>
    </xf>
    <xf numFmtId="0" fontId="28" fillId="0" borderId="111" xfId="0" applyFont="1" applyBorder="1" applyAlignment="1">
      <alignment horizontal="center" vertical="top" textRotation="90"/>
    </xf>
    <xf numFmtId="0" fontId="28" fillId="0" borderId="125" xfId="0" applyFont="1" applyBorder="1" applyAlignment="1">
      <alignment horizontal="center" vertical="top" textRotation="90"/>
    </xf>
    <xf numFmtId="0" fontId="3" fillId="0" borderId="127" xfId="0" applyFont="1" applyBorder="1" applyAlignment="1">
      <alignment horizontal="center" vertical="top" textRotation="90"/>
    </xf>
    <xf numFmtId="0" fontId="3" fillId="0" borderId="128" xfId="0" applyFont="1" applyBorder="1" applyAlignment="1">
      <alignment horizontal="center" vertical="top" textRotation="90"/>
    </xf>
    <xf numFmtId="0" fontId="3" fillId="0" borderId="143" xfId="0" applyFont="1" applyBorder="1" applyAlignment="1">
      <alignment horizontal="center" vertical="top" textRotation="90"/>
    </xf>
    <xf numFmtId="0" fontId="3" fillId="0" borderId="129" xfId="0" applyFont="1" applyBorder="1" applyAlignment="1">
      <alignment vertical="top" textRotation="90"/>
    </xf>
    <xf numFmtId="0" fontId="3" fillId="0" borderId="55" xfId="0" applyFont="1" applyBorder="1" applyAlignment="1">
      <alignment horizontal="center" vertical="top" textRotation="90"/>
    </xf>
    <xf numFmtId="0" fontId="3" fillId="0" borderId="55" xfId="0" applyFont="1" applyFill="1" applyBorder="1" applyAlignment="1">
      <alignment horizontal="center" vertical="top" textRotation="90"/>
    </xf>
    <xf numFmtId="0" fontId="3" fillId="17" borderId="128" xfId="0" applyFont="1" applyFill="1" applyBorder="1" applyAlignment="1">
      <alignment horizontal="center" vertical="top" textRotation="90"/>
    </xf>
    <xf numFmtId="0" fontId="10" fillId="17" borderId="144" xfId="0" applyFont="1" applyFill="1" applyBorder="1" applyAlignment="1">
      <alignment horizontal="center" vertical="top" textRotation="90"/>
    </xf>
    <xf numFmtId="0" fontId="9" fillId="16" borderId="55" xfId="0" applyFont="1" applyFill="1" applyBorder="1" applyAlignment="1">
      <alignment horizontal="center" vertical="top" textRotation="90"/>
    </xf>
    <xf numFmtId="1" fontId="47" fillId="0" borderId="146" xfId="0" applyNumberFormat="1" applyFont="1" applyFill="1" applyBorder="1" applyAlignment="1">
      <alignment horizontal="center" vertical="center"/>
    </xf>
    <xf numFmtId="0" fontId="48" fillId="23" borderId="147" xfId="0" applyFont="1" applyFill="1" applyBorder="1" applyAlignment="1">
      <alignment horizontal="center" vertical="center"/>
    </xf>
    <xf numFmtId="0" fontId="47" fillId="19" borderId="148" xfId="0" applyFont="1" applyFill="1" applyBorder="1" applyAlignment="1">
      <alignment horizontal="center" vertical="center"/>
    </xf>
    <xf numFmtId="0" fontId="47" fillId="0" borderId="149" xfId="0" applyFont="1" applyFill="1" applyBorder="1" applyAlignment="1">
      <alignment horizontal="center" vertical="center"/>
    </xf>
    <xf numFmtId="0" fontId="47" fillId="13" borderId="150" xfId="0" applyFont="1" applyFill="1" applyBorder="1" applyAlignment="1">
      <alignment horizontal="center" vertical="center"/>
    </xf>
    <xf numFmtId="0" fontId="47" fillId="13" borderId="151" xfId="0" applyFont="1" applyFill="1" applyBorder="1" applyAlignment="1">
      <alignment horizontal="center" vertical="center"/>
    </xf>
    <xf numFmtId="0" fontId="47" fillId="0" borderId="152" xfId="0" applyFont="1" applyFill="1" applyBorder="1" applyAlignment="1">
      <alignment horizontal="center" vertical="center"/>
    </xf>
    <xf numFmtId="0" fontId="47" fillId="13" borderId="153" xfId="0" applyFont="1" applyFill="1" applyBorder="1" applyAlignment="1">
      <alignment horizontal="center" vertical="center"/>
    </xf>
    <xf numFmtId="0" fontId="47" fillId="19" borderId="147" xfId="0" applyFont="1" applyFill="1" applyBorder="1" applyAlignment="1">
      <alignment horizontal="center" vertical="center"/>
    </xf>
    <xf numFmtId="0" fontId="47" fillId="0" borderId="154" xfId="0" applyFont="1" applyFill="1" applyBorder="1" applyAlignment="1">
      <alignment horizontal="center" vertical="center"/>
    </xf>
    <xf numFmtId="0" fontId="48" fillId="27" borderId="147" xfId="0" applyFont="1" applyFill="1" applyBorder="1" applyAlignment="1">
      <alignment horizontal="center" vertical="center"/>
    </xf>
    <xf numFmtId="0" fontId="48" fillId="22" borderId="155" xfId="0" applyFont="1" applyFill="1" applyBorder="1" applyAlignment="1">
      <alignment horizontal="center" vertical="center"/>
    </xf>
    <xf numFmtId="0" fontId="47" fillId="15" borderId="150" xfId="0" applyFont="1" applyFill="1" applyBorder="1" applyAlignment="1">
      <alignment horizontal="center" vertical="center"/>
    </xf>
    <xf numFmtId="0" fontId="47" fillId="15" borderId="153" xfId="0" applyFont="1" applyFill="1" applyBorder="1" applyAlignment="1">
      <alignment horizontal="center" vertical="center"/>
    </xf>
    <xf numFmtId="0" fontId="48" fillId="22" borderId="147" xfId="0" applyFont="1" applyFill="1" applyBorder="1" applyAlignment="1">
      <alignment horizontal="center" vertical="center"/>
    </xf>
    <xf numFmtId="0" fontId="47" fillId="0" borderId="146" xfId="0" applyFont="1" applyFill="1" applyBorder="1" applyAlignment="1">
      <alignment horizontal="center" vertical="center"/>
    </xf>
    <xf numFmtId="0" fontId="47" fillId="0" borderId="156" xfId="0" applyFont="1" applyBorder="1" applyAlignment="1">
      <alignment horizontal="left" vertical="center" indent="1"/>
    </xf>
    <xf numFmtId="0" fontId="49" fillId="21" borderId="147" xfId="0" applyFont="1" applyFill="1" applyBorder="1" applyAlignment="1">
      <alignment horizontal="center" vertical="center"/>
    </xf>
    <xf numFmtId="1" fontId="47" fillId="19" borderId="147" xfId="0" applyNumberFormat="1" applyFont="1" applyFill="1" applyBorder="1" applyAlignment="1">
      <alignment horizontal="center" vertical="center"/>
    </xf>
    <xf numFmtId="0" fontId="48" fillId="20" borderId="147" xfId="0" applyFont="1" applyFill="1" applyBorder="1" applyAlignment="1">
      <alignment horizontal="center" vertical="center"/>
    </xf>
    <xf numFmtId="0" fontId="47" fillId="28" borderId="147" xfId="0" applyFont="1" applyFill="1" applyBorder="1" applyAlignment="1">
      <alignment horizontal="center" vertical="center"/>
    </xf>
    <xf numFmtId="0" fontId="47" fillId="18" borderId="147" xfId="0" applyFont="1" applyFill="1" applyBorder="1" applyAlignment="1">
      <alignment horizontal="center" vertical="center"/>
    </xf>
    <xf numFmtId="0" fontId="47" fillId="0" borderId="158" xfId="0" applyFont="1" applyBorder="1" applyAlignment="1">
      <alignment vertical="center"/>
    </xf>
    <xf numFmtId="0" fontId="47" fillId="0" borderId="147" xfId="0" applyFont="1" applyBorder="1" applyAlignment="1">
      <alignment horizontal="center" vertical="center"/>
    </xf>
    <xf numFmtId="0" fontId="47" fillId="0" borderId="147" xfId="0" applyFont="1" applyFill="1" applyBorder="1" applyAlignment="1">
      <alignment horizontal="center" vertical="center"/>
    </xf>
    <xf numFmtId="0" fontId="47" fillId="17" borderId="148" xfId="0" applyFont="1" applyFill="1" applyBorder="1" applyAlignment="1">
      <alignment horizontal="center" vertical="center"/>
    </xf>
    <xf numFmtId="0" fontId="43" fillId="16" borderId="14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" fontId="10" fillId="0" borderId="124" xfId="0" applyNumberFormat="1" applyFont="1" applyFill="1" applyBorder="1" applyAlignment="1">
      <alignment horizontal="center" vertical="center"/>
    </xf>
    <xf numFmtId="0" fontId="48" fillId="23" borderId="91" xfId="0" applyFont="1" applyFill="1" applyBorder="1" applyAlignment="1">
      <alignment horizontal="center" vertical="center"/>
    </xf>
    <xf numFmtId="0" fontId="47" fillId="19" borderId="126" xfId="0" applyFont="1" applyFill="1" applyBorder="1" applyAlignment="1">
      <alignment horizontal="center" vertical="center"/>
    </xf>
    <xf numFmtId="0" fontId="47" fillId="13" borderId="161" xfId="0" applyFont="1" applyFill="1" applyBorder="1" applyAlignment="1">
      <alignment horizontal="center" vertical="center"/>
    </xf>
    <xf numFmtId="0" fontId="48" fillId="27" borderId="91" xfId="0" applyFont="1" applyFill="1" applyBorder="1" applyAlignment="1">
      <alignment horizontal="center" vertical="center"/>
    </xf>
    <xf numFmtId="0" fontId="47" fillId="15" borderId="161" xfId="0" applyFont="1" applyFill="1" applyBorder="1" applyAlignment="1">
      <alignment horizontal="center" vertical="center"/>
    </xf>
    <xf numFmtId="0" fontId="48" fillId="22" borderId="91" xfId="0" applyFont="1" applyFill="1" applyBorder="1" applyAlignment="1">
      <alignment horizontal="center" vertical="center"/>
    </xf>
    <xf numFmtId="0" fontId="10" fillId="0" borderId="162" xfId="0" applyFont="1" applyBorder="1" applyAlignment="1">
      <alignment horizontal="left" vertical="center" indent="1"/>
    </xf>
    <xf numFmtId="0" fontId="49" fillId="21" borderId="91" xfId="0" applyFont="1" applyFill="1" applyBorder="1" applyAlignment="1">
      <alignment horizontal="center" vertical="center"/>
    </xf>
    <xf numFmtId="1" fontId="47" fillId="19" borderId="91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48" fillId="20" borderId="91" xfId="0" applyFont="1" applyFill="1" applyBorder="1" applyAlignment="1">
      <alignment horizontal="center" vertical="center"/>
    </xf>
    <xf numFmtId="0" fontId="10" fillId="0" borderId="93" xfId="0" applyFont="1" applyBorder="1" applyAlignment="1">
      <alignment vertical="center"/>
    </xf>
    <xf numFmtId="0" fontId="3" fillId="16" borderId="167" xfId="0" applyFont="1" applyFill="1" applyBorder="1" applyAlignment="1">
      <alignment horizontal="center" vertical="center"/>
    </xf>
    <xf numFmtId="0" fontId="3" fillId="0" borderId="122" xfId="0" applyFont="1" applyFill="1" applyBorder="1" applyAlignment="1">
      <alignment horizontal="center" vertical="top"/>
    </xf>
    <xf numFmtId="0" fontId="3" fillId="5" borderId="53" xfId="0" applyFont="1" applyFill="1" applyBorder="1" applyAlignment="1">
      <alignment horizontal="center" vertical="top" textRotation="90"/>
    </xf>
    <xf numFmtId="0" fontId="3" fillId="5" borderId="54" xfId="0" applyFont="1" applyFill="1" applyBorder="1" applyAlignment="1">
      <alignment horizontal="center" vertical="top" textRotation="90"/>
    </xf>
    <xf numFmtId="0" fontId="10" fillId="3" borderId="168" xfId="0" applyFont="1" applyFill="1" applyBorder="1" applyAlignment="1">
      <alignment horizontal="center" vertical="center"/>
    </xf>
    <xf numFmtId="0" fontId="3" fillId="0" borderId="113" xfId="0" applyFont="1" applyBorder="1" applyAlignment="1">
      <alignment horizontal="center" vertical="top" textRotation="90"/>
    </xf>
    <xf numFmtId="0" fontId="3" fillId="18" borderId="53" xfId="0" applyFont="1" applyFill="1" applyBorder="1" applyAlignment="1">
      <alignment horizontal="center" vertical="top" textRotation="90"/>
    </xf>
    <xf numFmtId="0" fontId="3" fillId="18" borderId="54" xfId="0" applyFont="1" applyFill="1" applyBorder="1" applyAlignment="1">
      <alignment horizontal="center" vertical="top" textRotation="90"/>
    </xf>
    <xf numFmtId="0" fontId="10" fillId="18" borderId="117" xfId="0" applyFont="1" applyFill="1" applyBorder="1" applyAlignment="1">
      <alignment horizontal="center" vertical="center"/>
    </xf>
    <xf numFmtId="0" fontId="10" fillId="0" borderId="169" xfId="0" applyFont="1" applyFill="1" applyBorder="1" applyAlignment="1">
      <alignment horizontal="center" vertical="center"/>
    </xf>
    <xf numFmtId="14" fontId="3" fillId="0" borderId="170" xfId="0" applyNumberFormat="1" applyFont="1" applyBorder="1" applyAlignment="1">
      <alignment horizontal="center" vertical="top" textRotation="90" wrapText="1"/>
    </xf>
    <xf numFmtId="169" fontId="8" fillId="0" borderId="121" xfId="0" applyNumberFormat="1" applyFont="1" applyFill="1" applyBorder="1" applyAlignment="1">
      <alignment horizontal="center" vertical="center"/>
    </xf>
    <xf numFmtId="168" fontId="10" fillId="18" borderId="117" xfId="0" applyNumberFormat="1" applyFont="1" applyFill="1" applyBorder="1" applyAlignment="1">
      <alignment horizontal="center" vertical="center"/>
    </xf>
    <xf numFmtId="0" fontId="3" fillId="9" borderId="53" xfId="0" applyFont="1" applyFill="1" applyBorder="1" applyAlignment="1">
      <alignment horizontal="center" vertical="top" textRotation="90"/>
    </xf>
    <xf numFmtId="0" fontId="53" fillId="9" borderId="54" xfId="0" applyFont="1" applyFill="1" applyBorder="1" applyAlignment="1">
      <alignment horizontal="center" vertical="top" textRotation="90"/>
    </xf>
    <xf numFmtId="0" fontId="10" fillId="9" borderId="172" xfId="0" applyFont="1" applyFill="1" applyBorder="1" applyAlignment="1">
      <alignment horizontal="center" vertical="center"/>
    </xf>
    <xf numFmtId="0" fontId="10" fillId="3" borderId="173" xfId="0" applyFont="1" applyFill="1" applyBorder="1" applyAlignment="1">
      <alignment horizontal="center" vertical="center"/>
    </xf>
    <xf numFmtId="0" fontId="10" fillId="0" borderId="174" xfId="0" applyFont="1" applyFill="1" applyBorder="1" applyAlignment="1">
      <alignment horizontal="center" vertical="center"/>
    </xf>
    <xf numFmtId="0" fontId="10" fillId="18" borderId="175" xfId="0" applyFont="1" applyFill="1" applyBorder="1" applyAlignment="1">
      <alignment horizontal="center" vertical="center"/>
    </xf>
    <xf numFmtId="0" fontId="10" fillId="0" borderId="176" xfId="0" applyFont="1" applyFill="1" applyBorder="1" applyAlignment="1">
      <alignment horizontal="center" vertical="center"/>
    </xf>
    <xf numFmtId="0" fontId="10" fillId="0" borderId="177" xfId="0" applyFont="1" applyFill="1" applyBorder="1" applyAlignment="1">
      <alignment horizontal="center" vertical="center"/>
    </xf>
    <xf numFmtId="0" fontId="10" fillId="9" borderId="173" xfId="0" applyFont="1" applyFill="1" applyBorder="1" applyAlignment="1">
      <alignment horizontal="center" vertical="center"/>
    </xf>
    <xf numFmtId="168" fontId="10" fillId="18" borderId="175" xfId="0" applyNumberFormat="1" applyFont="1" applyFill="1" applyBorder="1" applyAlignment="1">
      <alignment horizontal="center" vertical="center"/>
    </xf>
    <xf numFmtId="169" fontId="8" fillId="0" borderId="178" xfId="0" applyNumberFormat="1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4" fillId="0" borderId="0" xfId="0" applyFont="1" applyAlignment="1" applyProtection="1">
      <alignment horizontal="center" vertical="center" wrapText="1"/>
    </xf>
    <xf numFmtId="0" fontId="3" fillId="0" borderId="48" xfId="0" applyFont="1" applyFill="1" applyBorder="1" applyAlignment="1" applyProtection="1">
      <alignment horizontal="left" vertical="center"/>
    </xf>
    <xf numFmtId="0" fontId="3" fillId="0" borderId="19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left" vertical="center"/>
    </xf>
    <xf numFmtId="0" fontId="9" fillId="0" borderId="35" xfId="0" applyFont="1" applyFill="1" applyBorder="1" applyAlignment="1" applyProtection="1">
      <alignment vertical="center"/>
    </xf>
    <xf numFmtId="0" fontId="3" fillId="0" borderId="48" xfId="0" applyFont="1" applyFill="1" applyBorder="1" applyAlignment="1" applyProtection="1">
      <alignment vertical="center"/>
    </xf>
    <xf numFmtId="0" fontId="3" fillId="0" borderId="35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</xf>
    <xf numFmtId="0" fontId="3" fillId="0" borderId="19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indent="1"/>
    </xf>
    <xf numFmtId="0" fontId="2" fillId="0" borderId="33" xfId="0" applyFont="1" applyBorder="1" applyAlignment="1" applyProtection="1">
      <alignment horizontal="center" vertical="center"/>
    </xf>
    <xf numFmtId="0" fontId="11" fillId="5" borderId="10" xfId="0" applyFont="1" applyFill="1" applyBorder="1" applyAlignment="1" applyProtection="1">
      <alignment horizontal="center" vertical="center"/>
      <protection locked="0"/>
    </xf>
    <xf numFmtId="0" fontId="11" fillId="5" borderId="6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7" fillId="0" borderId="156" xfId="0" applyFont="1" applyBorder="1" applyAlignment="1">
      <alignment horizontal="center" vertical="center"/>
    </xf>
    <xf numFmtId="0" fontId="47" fillId="0" borderId="163" xfId="0" applyFont="1" applyBorder="1" applyAlignment="1">
      <alignment horizontal="center" vertical="center"/>
    </xf>
    <xf numFmtId="0" fontId="47" fillId="0" borderId="148" xfId="0" applyFont="1" applyBorder="1" applyAlignment="1">
      <alignment horizontal="center" vertical="center"/>
    </xf>
    <xf numFmtId="0" fontId="47" fillId="0" borderId="157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textRotation="90" wrapText="1"/>
    </xf>
    <xf numFmtId="0" fontId="3" fillId="0" borderId="180" xfId="0" applyFont="1" applyBorder="1" applyAlignment="1">
      <alignment horizontal="center" textRotation="90"/>
    </xf>
    <xf numFmtId="0" fontId="3" fillId="0" borderId="59" xfId="0" applyFont="1" applyBorder="1" applyAlignment="1">
      <alignment horizontal="center" textRotation="90" wrapText="1"/>
    </xf>
    <xf numFmtId="0" fontId="47" fillId="0" borderId="18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4" xfId="0" applyFont="1" applyBorder="1" applyAlignment="1">
      <alignment horizontal="left" vertical="center" indent="1"/>
    </xf>
    <xf numFmtId="0" fontId="10" fillId="0" borderId="63" xfId="0" applyFont="1" applyFill="1" applyBorder="1" applyAlignment="1">
      <alignment horizontal="left" vertical="center" indent="1"/>
    </xf>
    <xf numFmtId="0" fontId="10" fillId="0" borderId="62" xfId="0" applyNumberFormat="1" applyFont="1" applyFill="1" applyBorder="1" applyAlignment="1">
      <alignment horizontal="center" vertical="center"/>
    </xf>
    <xf numFmtId="0" fontId="10" fillId="18" borderId="168" xfId="0" applyFont="1" applyFill="1" applyBorder="1" applyAlignment="1">
      <alignment horizontal="center" vertical="center"/>
    </xf>
    <xf numFmtId="0" fontId="10" fillId="0" borderId="182" xfId="0" applyNumberFormat="1" applyFont="1" applyFill="1" applyBorder="1" applyAlignment="1">
      <alignment horizontal="center" vertical="center"/>
    </xf>
    <xf numFmtId="0" fontId="10" fillId="0" borderId="183" xfId="0" applyNumberFormat="1" applyFont="1" applyFill="1" applyBorder="1" applyAlignment="1">
      <alignment horizontal="center" vertical="center"/>
    </xf>
    <xf numFmtId="0" fontId="10" fillId="0" borderId="184" xfId="0" applyNumberFormat="1" applyFont="1" applyFill="1" applyBorder="1" applyAlignment="1">
      <alignment horizontal="center" vertical="center"/>
    </xf>
    <xf numFmtId="0" fontId="47" fillId="9" borderId="168" xfId="0" applyNumberFormat="1" applyFont="1" applyFill="1" applyBorder="1" applyAlignment="1">
      <alignment horizontal="center" vertical="center"/>
    </xf>
    <xf numFmtId="168" fontId="10" fillId="18" borderId="168" xfId="0" applyNumberFormat="1" applyFont="1" applyFill="1" applyBorder="1" applyAlignment="1">
      <alignment horizontal="center" vertical="center"/>
    </xf>
    <xf numFmtId="169" fontId="8" fillId="0" borderId="101" xfId="0" applyNumberFormat="1" applyFont="1" applyFill="1" applyBorder="1" applyAlignment="1">
      <alignment horizontal="center" vertical="center"/>
    </xf>
    <xf numFmtId="14" fontId="3" fillId="0" borderId="171" xfId="0" applyNumberFormat="1" applyFont="1" applyBorder="1" applyAlignment="1">
      <alignment horizontal="center" textRotation="90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9" fillId="16" borderId="54" xfId="0" applyFont="1" applyFill="1" applyBorder="1" applyAlignment="1">
      <alignment horizontal="center" textRotation="90"/>
    </xf>
    <xf numFmtId="0" fontId="3" fillId="6" borderId="54" xfId="0" applyFont="1" applyFill="1" applyBorder="1" applyAlignment="1">
      <alignment horizontal="center" textRotation="90"/>
    </xf>
    <xf numFmtId="0" fontId="0" fillId="0" borderId="0" xfId="0" applyAlignment="1">
      <alignment horizontal="center"/>
    </xf>
    <xf numFmtId="0" fontId="10" fillId="17" borderId="164" xfId="0" applyFont="1" applyFill="1" applyBorder="1" applyAlignment="1">
      <alignment horizontal="left" vertical="center" indent="1"/>
    </xf>
    <xf numFmtId="0" fontId="10" fillId="5" borderId="164" xfId="0" applyFont="1" applyFill="1" applyBorder="1" applyAlignment="1">
      <alignment horizontal="left" vertical="center" indent="1"/>
    </xf>
    <xf numFmtId="0" fontId="10" fillId="17" borderId="165" xfId="0" applyFont="1" applyFill="1" applyBorder="1" applyAlignment="1">
      <alignment horizontal="left" vertical="center" indent="1"/>
    </xf>
    <xf numFmtId="0" fontId="10" fillId="5" borderId="166" xfId="0" applyFont="1" applyFill="1" applyBorder="1" applyAlignment="1">
      <alignment horizontal="left" vertical="center" indent="1"/>
    </xf>
    <xf numFmtId="0" fontId="10" fillId="17" borderId="166" xfId="0" applyFont="1" applyFill="1" applyBorder="1" applyAlignment="1">
      <alignment horizontal="left" vertical="center" indent="1"/>
    </xf>
    <xf numFmtId="0" fontId="3" fillId="17" borderId="60" xfId="0" applyFont="1" applyFill="1" applyBorder="1" applyAlignment="1">
      <alignment horizontal="left" indent="1"/>
    </xf>
    <xf numFmtId="0" fontId="10" fillId="12" borderId="134" xfId="0" applyFont="1" applyFill="1" applyBorder="1" applyAlignment="1">
      <alignment horizontal="center" vertical="top" textRotation="90"/>
    </xf>
    <xf numFmtId="0" fontId="10" fillId="12" borderId="138" xfId="0" applyFont="1" applyFill="1" applyBorder="1" applyAlignment="1">
      <alignment horizontal="center" vertical="top" textRotation="90"/>
    </xf>
    <xf numFmtId="0" fontId="47" fillId="12" borderId="159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30" borderId="114" xfId="0" applyFont="1" applyFill="1" applyBorder="1" applyAlignment="1">
      <alignment horizontal="center" vertical="top" textRotation="90"/>
    </xf>
    <xf numFmtId="0" fontId="10" fillId="30" borderId="145" xfId="0" applyFont="1" applyFill="1" applyBorder="1" applyAlignment="1">
      <alignment horizontal="center" vertical="top" textRotation="90"/>
    </xf>
    <xf numFmtId="0" fontId="47" fillId="30" borderId="160" xfId="0" applyFont="1" applyFill="1" applyBorder="1" applyAlignment="1">
      <alignment horizontal="center" vertical="center"/>
    </xf>
    <xf numFmtId="0" fontId="10" fillId="30" borderId="3" xfId="0" applyFont="1" applyFill="1" applyBorder="1" applyAlignment="1">
      <alignment horizontal="center" vertical="center"/>
    </xf>
    <xf numFmtId="0" fontId="10" fillId="30" borderId="1" xfId="0" applyFont="1" applyFill="1" applyBorder="1" applyAlignment="1">
      <alignment horizontal="center" vertical="center"/>
    </xf>
    <xf numFmtId="0" fontId="10" fillId="14" borderId="134" xfId="0" applyFont="1" applyFill="1" applyBorder="1" applyAlignment="1">
      <alignment horizontal="center" vertical="top" textRotation="90"/>
    </xf>
    <xf numFmtId="0" fontId="10" fillId="14" borderId="138" xfId="0" applyFont="1" applyFill="1" applyBorder="1" applyAlignment="1">
      <alignment horizontal="center" vertical="top" textRotation="90"/>
    </xf>
    <xf numFmtId="0" fontId="47" fillId="14" borderId="160" xfId="0" applyFont="1" applyFill="1" applyBorder="1" applyAlignment="1">
      <alignment horizontal="center" vertical="center"/>
    </xf>
    <xf numFmtId="0" fontId="10" fillId="14" borderId="3" xfId="0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/>
    </xf>
    <xf numFmtId="0" fontId="10" fillId="31" borderId="134" xfId="0" applyFont="1" applyFill="1" applyBorder="1" applyAlignment="1">
      <alignment horizontal="center" vertical="top" textRotation="90"/>
    </xf>
    <xf numFmtId="0" fontId="10" fillId="31" borderId="138" xfId="0" applyFont="1" applyFill="1" applyBorder="1" applyAlignment="1">
      <alignment horizontal="center" vertical="top" textRotation="90"/>
    </xf>
    <xf numFmtId="0" fontId="47" fillId="31" borderId="160" xfId="0" applyFont="1" applyFill="1" applyBorder="1" applyAlignment="1">
      <alignment horizontal="center" vertical="center"/>
    </xf>
    <xf numFmtId="0" fontId="10" fillId="31" borderId="3" xfId="0" applyFont="1" applyFill="1" applyBorder="1" applyAlignment="1">
      <alignment horizontal="center" vertical="center"/>
    </xf>
    <xf numFmtId="0" fontId="10" fillId="31" borderId="1" xfId="0" applyFont="1" applyFill="1" applyBorder="1" applyAlignment="1">
      <alignment horizontal="center" vertical="center"/>
    </xf>
    <xf numFmtId="0" fontId="56" fillId="5" borderId="168" xfId="0" applyFont="1" applyFill="1" applyBorder="1" applyAlignment="1">
      <alignment horizontal="center"/>
    </xf>
    <xf numFmtId="0" fontId="10" fillId="12" borderId="9" xfId="0" applyFont="1" applyFill="1" applyBorder="1" applyAlignment="1">
      <alignment horizontal="center" textRotation="90"/>
    </xf>
    <xf numFmtId="0" fontId="10" fillId="30" borderId="52" xfId="0" applyFont="1" applyFill="1" applyBorder="1" applyAlignment="1">
      <alignment horizontal="center" textRotation="90"/>
    </xf>
    <xf numFmtId="0" fontId="10" fillId="14" borderId="9" xfId="0" applyFont="1" applyFill="1" applyBorder="1" applyAlignment="1">
      <alignment horizontal="center" textRotation="90"/>
    </xf>
    <xf numFmtId="0" fontId="10" fillId="31" borderId="9" xfId="0" applyFont="1" applyFill="1" applyBorder="1" applyAlignment="1">
      <alignment horizontal="center" textRotation="90"/>
    </xf>
    <xf numFmtId="0" fontId="7" fillId="10" borderId="5" xfId="0" applyFont="1" applyFill="1" applyBorder="1" applyAlignment="1" applyProtection="1">
      <alignment horizontal="left" vertical="center" indent="1"/>
    </xf>
    <xf numFmtId="0" fontId="5" fillId="10" borderId="25" xfId="0" applyFont="1" applyFill="1" applyBorder="1" applyAlignment="1" applyProtection="1">
      <alignment horizontal="left"/>
    </xf>
    <xf numFmtId="0" fontId="5" fillId="10" borderId="0" xfId="0" applyFont="1" applyFill="1" applyBorder="1" applyAlignment="1" applyProtection="1">
      <alignment horizontal="left"/>
    </xf>
    <xf numFmtId="0" fontId="5" fillId="10" borderId="0" xfId="0" applyFont="1" applyFill="1" applyBorder="1" applyAlignment="1" applyProtection="1"/>
    <xf numFmtId="0" fontId="3" fillId="0" borderId="54" xfId="0" applyFont="1" applyBorder="1" applyAlignment="1">
      <alignment horizontal="center" textRotation="90"/>
    </xf>
    <xf numFmtId="1" fontId="47" fillId="0" borderId="147" xfId="0" applyNumberFormat="1" applyFont="1" applyBorder="1" applyAlignment="1">
      <alignment horizontal="center" vertical="center"/>
    </xf>
    <xf numFmtId="0" fontId="47" fillId="0" borderId="90" xfId="0" applyFont="1" applyFill="1" applyBorder="1" applyAlignment="1">
      <alignment horizontal="left" vertical="center" indent="1"/>
    </xf>
    <xf numFmtId="1" fontId="10" fillId="0" borderId="94" xfId="0" applyNumberFormat="1" applyFont="1" applyBorder="1" applyAlignment="1">
      <alignment horizontal="center" vertical="center"/>
    </xf>
    <xf numFmtId="0" fontId="10" fillId="0" borderId="185" xfId="0" applyFont="1" applyFill="1" applyBorder="1" applyAlignment="1">
      <alignment horizontal="left" vertical="center" indent="1"/>
    </xf>
    <xf numFmtId="0" fontId="14" fillId="0" borderId="0" xfId="0" applyFont="1" applyFill="1" applyBorder="1" applyAlignment="1" applyProtection="1">
      <protection locked="0"/>
    </xf>
    <xf numFmtId="0" fontId="14" fillId="0" borderId="0" xfId="0" applyFont="1" applyAlignment="1" applyProtection="1">
      <protection locked="0"/>
    </xf>
    <xf numFmtId="0" fontId="14" fillId="0" borderId="0" xfId="0" applyFont="1" applyBorder="1" applyAlignment="1" applyProtection="1">
      <protection locked="0"/>
    </xf>
    <xf numFmtId="0" fontId="10" fillId="0" borderId="0" xfId="0" applyFont="1" applyAlignment="1" applyProtection="1">
      <protection locked="0"/>
    </xf>
    <xf numFmtId="0" fontId="24" fillId="0" borderId="0" xfId="0" applyFont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164" fontId="3" fillId="32" borderId="43" xfId="0" applyNumberFormat="1" applyFont="1" applyFill="1" applyBorder="1" applyAlignment="1" applyProtection="1">
      <alignment horizontal="center" textRotation="90"/>
    </xf>
    <xf numFmtId="164" fontId="3" fillId="32" borderId="45" xfId="0" applyNumberFormat="1" applyFont="1" applyFill="1" applyBorder="1" applyAlignment="1" applyProtection="1">
      <alignment horizontal="center" textRotation="90"/>
    </xf>
    <xf numFmtId="0" fontId="2" fillId="32" borderId="29" xfId="0" applyFont="1" applyFill="1" applyBorder="1" applyAlignment="1" applyProtection="1">
      <alignment horizontal="center"/>
    </xf>
    <xf numFmtId="0" fontId="2" fillId="32" borderId="77" xfId="0" applyFont="1" applyFill="1" applyBorder="1" applyAlignment="1" applyProtection="1">
      <alignment horizontal="center"/>
    </xf>
    <xf numFmtId="0" fontId="2" fillId="32" borderId="21" xfId="0" applyFont="1" applyFill="1" applyBorder="1" applyAlignment="1" applyProtection="1">
      <alignment horizontal="center"/>
    </xf>
    <xf numFmtId="0" fontId="2" fillId="32" borderId="40" xfId="0" applyFont="1" applyFill="1" applyBorder="1" applyAlignment="1" applyProtection="1">
      <alignment horizontal="center"/>
    </xf>
    <xf numFmtId="0" fontId="2" fillId="32" borderId="82" xfId="0" applyFont="1" applyFill="1" applyBorder="1" applyAlignment="1" applyProtection="1">
      <alignment horizontal="center"/>
    </xf>
    <xf numFmtId="0" fontId="2" fillId="32" borderId="39" xfId="0" applyFont="1" applyFill="1" applyBorder="1" applyAlignment="1" applyProtection="1">
      <alignment horizontal="center"/>
    </xf>
    <xf numFmtId="164" fontId="3" fillId="12" borderId="43" xfId="0" applyNumberFormat="1" applyFont="1" applyFill="1" applyBorder="1" applyAlignment="1" applyProtection="1">
      <alignment horizontal="center" textRotation="90"/>
    </xf>
    <xf numFmtId="164" fontId="3" fillId="12" borderId="45" xfId="0" applyNumberFormat="1" applyFont="1" applyFill="1" applyBorder="1" applyAlignment="1" applyProtection="1">
      <alignment horizontal="center" textRotation="90"/>
    </xf>
    <xf numFmtId="0" fontId="2" fillId="12" borderId="39" xfId="0" applyFont="1" applyFill="1" applyBorder="1" applyAlignment="1" applyProtection="1">
      <alignment horizontal="center"/>
    </xf>
    <xf numFmtId="0" fontId="2" fillId="12" borderId="21" xfId="0" applyFont="1" applyFill="1" applyBorder="1" applyAlignment="1" applyProtection="1">
      <alignment horizontal="center"/>
    </xf>
    <xf numFmtId="0" fontId="2" fillId="12" borderId="82" xfId="0" applyFont="1" applyFill="1" applyBorder="1" applyAlignment="1" applyProtection="1">
      <alignment horizontal="center"/>
    </xf>
    <xf numFmtId="164" fontId="3" fillId="26" borderId="43" xfId="0" applyNumberFormat="1" applyFont="1" applyFill="1" applyBorder="1" applyAlignment="1" applyProtection="1">
      <alignment horizontal="center" textRotation="90"/>
    </xf>
    <xf numFmtId="164" fontId="3" fillId="26" borderId="45" xfId="0" applyNumberFormat="1" applyFont="1" applyFill="1" applyBorder="1" applyAlignment="1" applyProtection="1">
      <alignment horizontal="center" textRotation="90"/>
    </xf>
    <xf numFmtId="0" fontId="2" fillId="26" borderId="39" xfId="0" applyFont="1" applyFill="1" applyBorder="1" applyAlignment="1" applyProtection="1">
      <alignment horizontal="center"/>
    </xf>
    <xf numFmtId="0" fontId="2" fillId="26" borderId="21" xfId="0" applyFont="1" applyFill="1" applyBorder="1" applyAlignment="1" applyProtection="1">
      <alignment horizontal="center"/>
    </xf>
    <xf numFmtId="0" fontId="2" fillId="26" borderId="82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59" fillId="0" borderId="0" xfId="0" applyFont="1" applyAlignment="1" applyProtection="1">
      <alignment horizontal="left"/>
    </xf>
    <xf numFmtId="0" fontId="52" fillId="0" borderId="0" xfId="0" applyFont="1" applyBorder="1" applyAlignment="1" applyProtection="1"/>
    <xf numFmtId="0" fontId="60" fillId="0" borderId="0" xfId="0" applyFont="1" applyAlignment="1" applyProtection="1">
      <alignment horizontal="left"/>
    </xf>
    <xf numFmtId="170" fontId="2" fillId="0" borderId="0" xfId="10" applyNumberFormat="1" applyFont="1" applyBorder="1" applyAlignment="1" applyProtection="1"/>
    <xf numFmtId="0" fontId="2" fillId="0" borderId="30" xfId="0" applyFont="1" applyBorder="1" applyAlignment="1" applyProtection="1">
      <alignment horizontal="left"/>
    </xf>
    <xf numFmtId="170" fontId="2" fillId="0" borderId="30" xfId="10" applyNumberFormat="1" applyFont="1" applyBorder="1" applyAlignment="1" applyProtection="1"/>
    <xf numFmtId="0" fontId="61" fillId="0" borderId="0" xfId="0" applyFont="1" applyAlignment="1" applyProtection="1">
      <alignment horizontal="left"/>
    </xf>
    <xf numFmtId="0" fontId="61" fillId="0" borderId="0" xfId="0" applyFont="1" applyAlignment="1" applyProtection="1">
      <alignment horizontal="center"/>
    </xf>
    <xf numFmtId="0" fontId="62" fillId="0" borderId="0" xfId="0" applyFont="1"/>
    <xf numFmtId="0" fontId="63" fillId="0" borderId="0" xfId="0" applyFont="1"/>
    <xf numFmtId="0" fontId="14" fillId="0" borderId="0" xfId="0" applyFont="1" applyAlignment="1" applyProtection="1">
      <alignment horizontal="left" wrapText="1"/>
    </xf>
    <xf numFmtId="170" fontId="61" fillId="0" borderId="186" xfId="0" applyNumberFormat="1" applyFont="1" applyBorder="1" applyAlignment="1" applyProtection="1"/>
    <xf numFmtId="0" fontId="2" fillId="0" borderId="30" xfId="0" applyFont="1" applyBorder="1" applyAlignment="1" applyProtection="1">
      <alignment horizontal="center"/>
    </xf>
    <xf numFmtId="170" fontId="2" fillId="0" borderId="0" xfId="10" applyNumberFormat="1" applyFont="1" applyBorder="1" applyAlignment="1" applyProtection="1">
      <alignment horizontal="right"/>
    </xf>
    <xf numFmtId="170" fontId="2" fillId="0" borderId="30" xfId="10" applyNumberFormat="1" applyFont="1" applyBorder="1" applyAlignment="1" applyProtection="1">
      <alignment horizontal="right"/>
    </xf>
    <xf numFmtId="0" fontId="3" fillId="0" borderId="113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47" fillId="0" borderId="158" xfId="0" applyFont="1" applyFill="1" applyBorder="1" applyAlignment="1">
      <alignment horizontal="left" vertical="center" indent="1"/>
    </xf>
    <xf numFmtId="0" fontId="10" fillId="0" borderId="187" xfId="0" applyFont="1" applyFill="1" applyBorder="1" applyAlignment="1">
      <alignment horizontal="left" vertical="center" indent="1"/>
    </xf>
    <xf numFmtId="0" fontId="3" fillId="0" borderId="122" xfId="0" applyFont="1" applyBorder="1" applyAlignment="1">
      <alignment horizontal="center" vertical="top"/>
    </xf>
    <xf numFmtId="0" fontId="3" fillId="0" borderId="60" xfId="0" applyFont="1" applyBorder="1" applyAlignment="1">
      <alignment horizontal="left"/>
    </xf>
    <xf numFmtId="0" fontId="3" fillId="0" borderId="60" xfId="0" applyFont="1" applyBorder="1" applyAlignment="1">
      <alignment horizontal="center" vertical="top"/>
    </xf>
    <xf numFmtId="0" fontId="47" fillId="0" borderId="156" xfId="0" applyFont="1" applyFill="1" applyBorder="1" applyAlignment="1">
      <alignment horizontal="left" vertical="center" indent="1"/>
    </xf>
    <xf numFmtId="0" fontId="10" fillId="0" borderId="162" xfId="0" applyFont="1" applyFill="1" applyBorder="1" applyAlignment="1">
      <alignment horizontal="left" vertical="center" indent="1"/>
    </xf>
    <xf numFmtId="0" fontId="3" fillId="10" borderId="29" xfId="0" applyFont="1" applyFill="1" applyBorder="1" applyAlignment="1" applyProtection="1">
      <alignment horizontal="center" vertical="center" wrapText="1"/>
      <protection locked="0"/>
    </xf>
    <xf numFmtId="0" fontId="58" fillId="5" borderId="168" xfId="0" applyFont="1" applyFill="1" applyBorder="1" applyAlignment="1" applyProtection="1">
      <alignment horizontal="center" vertical="center" wrapText="1"/>
      <protection locked="0"/>
    </xf>
    <xf numFmtId="0" fontId="58" fillId="0" borderId="33" xfId="0" applyFont="1" applyBorder="1" applyAlignment="1" applyProtection="1">
      <alignment horizontal="left" vertical="center" indent="1"/>
    </xf>
    <xf numFmtId="0" fontId="7" fillId="0" borderId="0" xfId="0" applyFont="1" applyAlignment="1">
      <alignment horizontal="center" vertical="center"/>
    </xf>
    <xf numFmtId="1" fontId="47" fillId="0" borderId="30" xfId="0" applyNumberFormat="1" applyFont="1" applyBorder="1" applyAlignment="1">
      <alignment horizontal="center" vertical="center"/>
    </xf>
    <xf numFmtId="1" fontId="10" fillId="0" borderId="93" xfId="0" applyNumberFormat="1" applyFont="1" applyBorder="1" applyAlignment="1">
      <alignment horizontal="center" vertical="center"/>
    </xf>
    <xf numFmtId="0" fontId="3" fillId="0" borderId="60" xfId="0" applyFont="1" applyBorder="1" applyAlignment="1">
      <alignment horizontal="left" textRotation="90"/>
    </xf>
    <xf numFmtId="0" fontId="3" fillId="0" borderId="59" xfId="0" applyFont="1" applyBorder="1" applyAlignment="1">
      <alignment horizontal="left" indent="1"/>
    </xf>
    <xf numFmtId="0" fontId="10" fillId="0" borderId="122" xfId="0" applyFont="1" applyFill="1" applyBorder="1" applyAlignment="1">
      <alignment horizontal="left" vertical="center" indent="1"/>
    </xf>
    <xf numFmtId="0" fontId="3" fillId="0" borderId="113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10" fillId="0" borderId="62" xfId="0" applyFont="1" applyFill="1" applyBorder="1" applyAlignment="1">
      <alignment horizontal="left" vertical="center" indent="1"/>
    </xf>
    <xf numFmtId="0" fontId="10" fillId="0" borderId="113" xfId="0" applyFont="1" applyFill="1" applyBorder="1" applyAlignment="1">
      <alignment horizontal="left" vertical="center" indent="1"/>
    </xf>
    <xf numFmtId="0" fontId="10" fillId="0" borderId="188" xfId="0" applyFont="1" applyFill="1" applyBorder="1" applyAlignment="1">
      <alignment horizontal="left" vertical="center" indent="1"/>
    </xf>
    <xf numFmtId="0" fontId="10" fillId="0" borderId="189" xfId="0" applyFont="1" applyFill="1" applyBorder="1" applyAlignment="1">
      <alignment horizontal="left" vertical="center" indent="1"/>
    </xf>
    <xf numFmtId="0" fontId="14" fillId="0" borderId="0" xfId="0" applyFont="1" applyAlignment="1" applyProtection="1"/>
    <xf numFmtId="0" fontId="57" fillId="0" borderId="0" xfId="0" applyFont="1" applyAlignment="1" applyProtection="1"/>
    <xf numFmtId="0" fontId="56" fillId="0" borderId="0" xfId="0" applyFont="1"/>
    <xf numFmtId="164" fontId="22" fillId="0" borderId="0" xfId="0" applyNumberFormat="1" applyFont="1" applyBorder="1" applyAlignment="1" applyProtection="1">
      <alignment horizontal="left" wrapText="1"/>
    </xf>
    <xf numFmtId="0" fontId="11" fillId="0" borderId="103" xfId="0" applyFont="1" applyBorder="1" applyAlignment="1" applyProtection="1">
      <alignment horizontal="left"/>
    </xf>
    <xf numFmtId="0" fontId="11" fillId="5" borderId="12" xfId="0" applyFont="1" applyFill="1" applyBorder="1" applyAlignment="1" applyProtection="1">
      <alignment horizontal="left" vertical="center" indent="1"/>
      <protection locked="0"/>
    </xf>
    <xf numFmtId="0" fontId="11" fillId="5" borderId="105" xfId="0" applyFont="1" applyFill="1" applyBorder="1" applyAlignment="1" applyProtection="1">
      <alignment horizontal="center" vertical="center"/>
      <protection locked="0"/>
    </xf>
    <xf numFmtId="0" fontId="11" fillId="5" borderId="10" xfId="0" applyFont="1" applyFill="1" applyBorder="1" applyAlignment="1" applyProtection="1">
      <alignment horizontal="left" vertical="center" indent="1"/>
      <protection locked="0"/>
    </xf>
    <xf numFmtId="0" fontId="3" fillId="17" borderId="113" xfId="0" applyFont="1" applyFill="1" applyBorder="1" applyAlignment="1">
      <alignment horizontal="center" vertical="top" textRotation="90"/>
    </xf>
    <xf numFmtId="0" fontId="3" fillId="17" borderId="0" xfId="0" applyFont="1" applyFill="1" applyBorder="1" applyAlignment="1">
      <alignment horizontal="left" indent="1"/>
    </xf>
    <xf numFmtId="0" fontId="3" fillId="17" borderId="129" xfId="0" applyFont="1" applyFill="1" applyBorder="1" applyAlignment="1">
      <alignment horizontal="center" vertical="top" textRotation="90"/>
    </xf>
    <xf numFmtId="0" fontId="10" fillId="17" borderId="3" xfId="0" applyFont="1" applyFill="1" applyBorder="1" applyAlignment="1">
      <alignment horizontal="left" vertical="center" indent="1"/>
    </xf>
    <xf numFmtId="0" fontId="10" fillId="5" borderId="3" xfId="0" applyFont="1" applyFill="1" applyBorder="1" applyAlignment="1">
      <alignment horizontal="left" vertical="center" indent="1"/>
    </xf>
    <xf numFmtId="0" fontId="10" fillId="17" borderId="190" xfId="0" applyFont="1" applyFill="1" applyBorder="1" applyAlignment="1">
      <alignment horizontal="left" vertical="top" indent="1"/>
    </xf>
    <xf numFmtId="0" fontId="10" fillId="17" borderId="116" xfId="0" applyFont="1" applyFill="1" applyBorder="1" applyAlignment="1">
      <alignment horizontal="left" vertical="top" indent="1"/>
    </xf>
    <xf numFmtId="0" fontId="10" fillId="17" borderId="191" xfId="0" applyFont="1" applyFill="1" applyBorder="1" applyAlignment="1">
      <alignment horizontal="left" vertical="top" indent="1"/>
    </xf>
    <xf numFmtId="0" fontId="10" fillId="17" borderId="127" xfId="0" applyFont="1" applyFill="1" applyBorder="1" applyAlignment="1">
      <alignment horizontal="left" vertical="top" indent="1"/>
    </xf>
    <xf numFmtId="0" fontId="3" fillId="17" borderId="16" xfId="0" applyFont="1" applyFill="1" applyBorder="1" applyAlignment="1">
      <alignment horizontal="left" indent="2"/>
    </xf>
    <xf numFmtId="0" fontId="3" fillId="17" borderId="59" xfId="0" applyFont="1" applyFill="1" applyBorder="1" applyAlignment="1">
      <alignment horizontal="left" indent="2"/>
    </xf>
    <xf numFmtId="0" fontId="3" fillId="17" borderId="137" xfId="0" applyFont="1" applyFill="1" applyBorder="1" applyAlignment="1">
      <alignment horizontal="left" indent="1"/>
    </xf>
    <xf numFmtId="0" fontId="11" fillId="0" borderId="1" xfId="0" applyFont="1" applyBorder="1" applyAlignment="1" applyProtection="1">
      <alignment horizontal="center" vertical="center" wrapText="1"/>
    </xf>
    <xf numFmtId="0" fontId="28" fillId="35" borderId="192" xfId="0" applyFont="1" applyFill="1" applyBorder="1" applyAlignment="1">
      <alignment horizontal="center" vertical="top" textRotation="90"/>
    </xf>
    <xf numFmtId="0" fontId="28" fillId="35" borderId="106" xfId="0" applyFont="1" applyFill="1" applyBorder="1" applyAlignment="1">
      <alignment horizontal="center" vertical="top" textRotation="90"/>
    </xf>
    <xf numFmtId="0" fontId="28" fillId="35" borderId="110" xfId="0" applyFont="1" applyFill="1" applyBorder="1" applyAlignment="1">
      <alignment horizontal="center" vertical="top" textRotation="90"/>
    </xf>
    <xf numFmtId="0" fontId="28" fillId="35" borderId="193" xfId="0" applyFont="1" applyFill="1" applyBorder="1" applyAlignment="1">
      <alignment horizontal="center" textRotation="90"/>
    </xf>
    <xf numFmtId="0" fontId="28" fillId="35" borderId="57" xfId="0" applyFont="1" applyFill="1" applyBorder="1" applyAlignment="1">
      <alignment horizontal="center" textRotation="90"/>
    </xf>
    <xf numFmtId="0" fontId="28" fillId="35" borderId="112" xfId="0" applyFont="1" applyFill="1" applyBorder="1" applyAlignment="1">
      <alignment horizontal="center" textRotation="90"/>
    </xf>
    <xf numFmtId="0" fontId="28" fillId="35" borderId="194" xfId="0" applyFont="1" applyFill="1" applyBorder="1" applyAlignment="1">
      <alignment horizontal="center" vertical="top" textRotation="90"/>
    </xf>
    <xf numFmtId="0" fontId="28" fillId="35" borderId="111" xfId="0" applyFont="1" applyFill="1" applyBorder="1" applyAlignment="1">
      <alignment horizontal="center" vertical="top" textRotation="90"/>
    </xf>
    <xf numFmtId="0" fontId="28" fillId="35" borderId="125" xfId="0" applyFont="1" applyFill="1" applyBorder="1" applyAlignment="1">
      <alignment horizontal="center" vertical="top" textRotation="90"/>
    </xf>
    <xf numFmtId="0" fontId="47" fillId="35" borderId="195" xfId="0" applyFont="1" applyFill="1" applyBorder="1" applyAlignment="1">
      <alignment horizontal="center" vertical="center"/>
    </xf>
    <xf numFmtId="0" fontId="47" fillId="35" borderId="89" xfId="0" applyFont="1" applyFill="1" applyBorder="1" applyAlignment="1">
      <alignment horizontal="center" vertical="center"/>
    </xf>
    <xf numFmtId="0" fontId="47" fillId="35" borderId="124" xfId="0" applyFont="1" applyFill="1" applyBorder="1" applyAlignment="1">
      <alignment horizontal="center" vertical="center"/>
    </xf>
    <xf numFmtId="0" fontId="10" fillId="35" borderId="196" xfId="0" applyFont="1" applyFill="1" applyBorder="1" applyAlignment="1">
      <alignment horizontal="center" vertical="center"/>
    </xf>
    <xf numFmtId="0" fontId="10" fillId="35" borderId="197" xfId="0" applyFont="1" applyFill="1" applyBorder="1" applyAlignment="1">
      <alignment horizontal="center" vertical="center"/>
    </xf>
    <xf numFmtId="0" fontId="10" fillId="35" borderId="198" xfId="0" applyFont="1" applyFill="1" applyBorder="1" applyAlignment="1">
      <alignment horizontal="center" vertical="center"/>
    </xf>
    <xf numFmtId="0" fontId="28" fillId="36" borderId="192" xfId="0" applyFont="1" applyFill="1" applyBorder="1" applyAlignment="1">
      <alignment horizontal="center" vertical="top" textRotation="90"/>
    </xf>
    <xf numFmtId="0" fontId="28" fillId="36" borderId="106" xfId="0" applyFont="1" applyFill="1" applyBorder="1" applyAlignment="1">
      <alignment horizontal="center" vertical="top" textRotation="90"/>
    </xf>
    <xf numFmtId="0" fontId="28" fillId="36" borderId="110" xfId="0" applyFont="1" applyFill="1" applyBorder="1" applyAlignment="1">
      <alignment horizontal="center" vertical="top" textRotation="90"/>
    </xf>
    <xf numFmtId="0" fontId="28" fillId="36" borderId="193" xfId="0" applyFont="1" applyFill="1" applyBorder="1" applyAlignment="1">
      <alignment horizontal="center" textRotation="90"/>
    </xf>
    <xf numFmtId="0" fontId="28" fillId="36" borderId="57" xfId="0" applyFont="1" applyFill="1" applyBorder="1" applyAlignment="1">
      <alignment horizontal="center" textRotation="90"/>
    </xf>
    <xf numFmtId="0" fontId="28" fillId="36" borderId="112" xfId="0" applyFont="1" applyFill="1" applyBorder="1" applyAlignment="1">
      <alignment horizontal="center" textRotation="90"/>
    </xf>
    <xf numFmtId="0" fontId="28" fillId="36" borderId="194" xfId="0" applyFont="1" applyFill="1" applyBorder="1" applyAlignment="1">
      <alignment horizontal="center" vertical="top" textRotation="90"/>
    </xf>
    <xf numFmtId="0" fontId="28" fillId="36" borderId="111" xfId="0" applyFont="1" applyFill="1" applyBorder="1" applyAlignment="1">
      <alignment horizontal="center" vertical="top" textRotation="90"/>
    </xf>
    <xf numFmtId="0" fontId="28" fillId="36" borderId="125" xfId="0" applyFont="1" applyFill="1" applyBorder="1" applyAlignment="1">
      <alignment horizontal="center" vertical="top" textRotation="90"/>
    </xf>
    <xf numFmtId="0" fontId="47" fillId="36" borderId="199" xfId="0" applyFont="1" applyFill="1" applyBorder="1" applyAlignment="1">
      <alignment horizontal="center" vertical="center"/>
    </xf>
    <xf numFmtId="0" fontId="47" fillId="36" borderId="152" xfId="0" applyFont="1" applyFill="1" applyBorder="1" applyAlignment="1">
      <alignment horizontal="center" vertical="center"/>
    </xf>
    <xf numFmtId="0" fontId="47" fillId="36" borderId="146" xfId="0" applyFont="1" applyFill="1" applyBorder="1" applyAlignment="1">
      <alignment horizontal="center" vertical="center"/>
    </xf>
    <xf numFmtId="0" fontId="10" fillId="36" borderId="196" xfId="0" applyFont="1" applyFill="1" applyBorder="1" applyAlignment="1">
      <alignment horizontal="center" vertical="center"/>
    </xf>
    <xf numFmtId="0" fontId="10" fillId="36" borderId="197" xfId="0" applyFont="1" applyFill="1" applyBorder="1" applyAlignment="1">
      <alignment horizontal="center" vertical="center"/>
    </xf>
    <xf numFmtId="0" fontId="10" fillId="36" borderId="198" xfId="0" applyFont="1" applyFill="1" applyBorder="1" applyAlignment="1">
      <alignment horizontal="center" vertical="center"/>
    </xf>
    <xf numFmtId="0" fontId="28" fillId="0" borderId="112" xfId="0" applyFont="1" applyBorder="1" applyAlignment="1">
      <alignment horizontal="left" textRotation="90"/>
    </xf>
    <xf numFmtId="0" fontId="47" fillId="28" borderId="55" xfId="0" applyFont="1" applyFill="1" applyBorder="1" applyAlignment="1">
      <alignment horizontal="center" vertical="center"/>
    </xf>
    <xf numFmtId="0" fontId="47" fillId="0" borderId="139" xfId="0" applyFont="1" applyFill="1" applyBorder="1" applyAlignment="1">
      <alignment horizontal="center" vertical="center"/>
    </xf>
    <xf numFmtId="0" fontId="47" fillId="0" borderId="111" xfId="0" applyFont="1" applyFill="1" applyBorder="1" applyAlignment="1">
      <alignment horizontal="center" vertical="center"/>
    </xf>
    <xf numFmtId="0" fontId="47" fillId="0" borderId="125" xfId="0" applyFont="1" applyFill="1" applyBorder="1" applyAlignment="1">
      <alignment horizontal="center" vertical="center"/>
    </xf>
    <xf numFmtId="0" fontId="47" fillId="18" borderId="55" xfId="0" applyFont="1" applyFill="1" applyBorder="1" applyAlignment="1">
      <alignment horizontal="center" vertical="center"/>
    </xf>
    <xf numFmtId="0" fontId="24" fillId="0" borderId="0" xfId="0" applyFont="1" applyAlignment="1" applyProtection="1">
      <alignment horizontal="left"/>
    </xf>
    <xf numFmtId="0" fontId="10" fillId="0" borderId="190" xfId="0" applyFont="1" applyBorder="1" applyAlignment="1">
      <alignment horizontal="center" vertical="top" textRotation="90"/>
    </xf>
    <xf numFmtId="0" fontId="10" fillId="0" borderId="16" xfId="0" applyFont="1" applyBorder="1" applyAlignment="1">
      <alignment horizontal="left" textRotation="90"/>
    </xf>
    <xf numFmtId="0" fontId="10" fillId="0" borderId="191" xfId="0" applyFont="1" applyBorder="1" applyAlignment="1">
      <alignment horizontal="center" vertical="top" textRotation="90"/>
    </xf>
    <xf numFmtId="0" fontId="47" fillId="0" borderId="200" xfId="0" applyFont="1" applyFill="1" applyBorder="1" applyAlignment="1">
      <alignment horizontal="center" vertical="center"/>
    </xf>
    <xf numFmtId="0" fontId="10" fillId="0" borderId="201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53" xfId="0" applyFont="1" applyFill="1" applyBorder="1" applyAlignment="1">
      <alignment horizontal="left" vertical="top" indent="1"/>
    </xf>
    <xf numFmtId="0" fontId="3" fillId="0" borderId="54" xfId="0" applyFont="1" applyFill="1" applyBorder="1" applyAlignment="1">
      <alignment horizontal="left" indent="1"/>
    </xf>
    <xf numFmtId="0" fontId="3" fillId="0" borderId="55" xfId="0" applyFont="1" applyFill="1" applyBorder="1" applyAlignment="1">
      <alignment horizontal="left" vertical="top" indent="1"/>
    </xf>
    <xf numFmtId="0" fontId="10" fillId="0" borderId="147" xfId="0" applyFont="1" applyFill="1" applyBorder="1" applyAlignment="1">
      <alignment horizontal="left" vertical="center" indent="1"/>
    </xf>
    <xf numFmtId="0" fontId="10" fillId="0" borderId="91" xfId="0" applyFont="1" applyFill="1" applyBorder="1" applyAlignment="1">
      <alignment horizontal="left" vertical="center" indent="1"/>
    </xf>
    <xf numFmtId="0" fontId="24" fillId="0" borderId="0" xfId="0" applyFont="1" applyAlignment="1" applyProtection="1">
      <alignment vertical="center"/>
    </xf>
    <xf numFmtId="0" fontId="3" fillId="7" borderId="53" xfId="0" applyFont="1" applyFill="1" applyBorder="1" applyAlignment="1">
      <alignment horizontal="center" vertical="top" textRotation="90"/>
    </xf>
    <xf numFmtId="0" fontId="53" fillId="7" borderId="54" xfId="0" applyFont="1" applyFill="1" applyBorder="1" applyAlignment="1">
      <alignment horizontal="center" vertical="top" textRotation="90"/>
    </xf>
    <xf numFmtId="0" fontId="47" fillId="7" borderId="53" xfId="0" applyNumberFormat="1" applyFont="1" applyFill="1" applyBorder="1" applyAlignment="1">
      <alignment horizontal="center" vertical="center"/>
    </xf>
    <xf numFmtId="0" fontId="10" fillId="7" borderId="172" xfId="0" applyFont="1" applyFill="1" applyBorder="1" applyAlignment="1">
      <alignment horizontal="center" vertical="center"/>
    </xf>
    <xf numFmtId="2" fontId="10" fillId="7" borderId="173" xfId="0" applyNumberFormat="1" applyFont="1" applyFill="1" applyBorder="1" applyAlignment="1">
      <alignment horizontal="center" vertical="center"/>
    </xf>
    <xf numFmtId="0" fontId="2" fillId="7" borderId="43" xfId="0" applyFont="1" applyFill="1" applyBorder="1" applyAlignment="1" applyProtection="1">
      <alignment horizontal="center" textRotation="90" wrapText="1"/>
    </xf>
    <xf numFmtId="0" fontId="2" fillId="7" borderId="64" xfId="0" applyFont="1" applyFill="1" applyBorder="1" applyAlignment="1" applyProtection="1">
      <alignment horizontal="center" textRotation="90"/>
    </xf>
    <xf numFmtId="0" fontId="2" fillId="7" borderId="72" xfId="0" applyFont="1" applyFill="1" applyBorder="1" applyAlignment="1" applyProtection="1">
      <alignment horizontal="center"/>
      <protection locked="0"/>
    </xf>
    <xf numFmtId="0" fontId="2" fillId="7" borderId="65" xfId="0" applyFont="1" applyFill="1" applyBorder="1" applyAlignment="1" applyProtection="1">
      <alignment horizontal="center"/>
      <protection locked="0"/>
    </xf>
    <xf numFmtId="0" fontId="2" fillId="7" borderId="56" xfId="0" applyFont="1" applyFill="1" applyBorder="1" applyAlignment="1" applyProtection="1">
      <alignment horizontal="center"/>
    </xf>
    <xf numFmtId="0" fontId="2" fillId="37" borderId="44" xfId="0" applyFont="1" applyFill="1" applyBorder="1" applyAlignment="1" applyProtection="1">
      <alignment horizontal="center" textRotation="90" wrapText="1"/>
    </xf>
    <xf numFmtId="0" fontId="33" fillId="37" borderId="32" xfId="0" applyFont="1" applyFill="1" applyBorder="1" applyAlignment="1" applyProtection="1">
      <alignment horizontal="center" textRotation="90" wrapText="1"/>
    </xf>
    <xf numFmtId="0" fontId="2" fillId="37" borderId="203" xfId="0" applyFont="1" applyFill="1" applyBorder="1" applyAlignment="1" applyProtection="1">
      <alignment horizontal="center" textRotation="90"/>
    </xf>
    <xf numFmtId="0" fontId="2" fillId="37" borderId="31" xfId="0" applyFont="1" applyFill="1" applyBorder="1" applyAlignment="1" applyProtection="1">
      <alignment horizontal="center"/>
    </xf>
    <xf numFmtId="0" fontId="2" fillId="37" borderId="85" xfId="0" applyFont="1" applyFill="1" applyBorder="1" applyAlignment="1" applyProtection="1">
      <alignment horizontal="center"/>
      <protection locked="0"/>
    </xf>
    <xf numFmtId="0" fontId="2" fillId="37" borderId="86" xfId="0" applyFont="1" applyFill="1" applyBorder="1" applyAlignment="1" applyProtection="1">
      <alignment horizontal="center"/>
      <protection locked="0"/>
    </xf>
    <xf numFmtId="0" fontId="2" fillId="37" borderId="181" xfId="0" applyFont="1" applyFill="1" applyBorder="1" applyAlignment="1" applyProtection="1">
      <alignment horizontal="center"/>
    </xf>
    <xf numFmtId="0" fontId="33" fillId="37" borderId="3" xfId="0" applyFont="1" applyFill="1" applyBorder="1" applyAlignment="1" applyProtection="1">
      <alignment horizontal="center"/>
    </xf>
    <xf numFmtId="0" fontId="33" fillId="37" borderId="17" xfId="0" applyFont="1" applyFill="1" applyBorder="1" applyAlignment="1" applyProtection="1">
      <alignment horizontal="center"/>
      <protection locked="0"/>
    </xf>
    <xf numFmtId="0" fontId="33" fillId="37" borderId="20" xfId="0" applyFont="1" applyFill="1" applyBorder="1" applyAlignment="1" applyProtection="1">
      <alignment horizontal="center"/>
      <protection locked="0"/>
    </xf>
    <xf numFmtId="0" fontId="65" fillId="0" borderId="0" xfId="0" applyFont="1" applyFill="1" applyBorder="1" applyAlignment="1" applyProtection="1">
      <protection locked="0"/>
    </xf>
    <xf numFmtId="0" fontId="2" fillId="5" borderId="44" xfId="0" applyFont="1" applyFill="1" applyBorder="1" applyAlignment="1" applyProtection="1">
      <alignment horizontal="center" textRotation="90" wrapText="1"/>
    </xf>
    <xf numFmtId="0" fontId="33" fillId="5" borderId="32" xfId="0" applyFont="1" applyFill="1" applyBorder="1" applyAlignment="1" applyProtection="1">
      <alignment horizontal="center" textRotation="90" wrapText="1"/>
    </xf>
    <xf numFmtId="0" fontId="2" fillId="5" borderId="203" xfId="0" applyFont="1" applyFill="1" applyBorder="1" applyAlignment="1" applyProtection="1">
      <alignment horizontal="center" textRotation="90"/>
    </xf>
    <xf numFmtId="0" fontId="2" fillId="5" borderId="31" xfId="0" applyFont="1" applyFill="1" applyBorder="1" applyAlignment="1" applyProtection="1">
      <alignment horizontal="center"/>
    </xf>
    <xf numFmtId="0" fontId="2" fillId="5" borderId="85" xfId="0" applyFont="1" applyFill="1" applyBorder="1" applyAlignment="1" applyProtection="1">
      <alignment horizontal="center"/>
      <protection locked="0"/>
    </xf>
    <xf numFmtId="0" fontId="2" fillId="5" borderId="86" xfId="0" applyFont="1" applyFill="1" applyBorder="1" applyAlignment="1" applyProtection="1">
      <alignment horizontal="center"/>
      <protection locked="0"/>
    </xf>
    <xf numFmtId="0" fontId="2" fillId="5" borderId="205" xfId="0" applyFont="1" applyFill="1" applyBorder="1" applyAlignment="1" applyProtection="1">
      <alignment horizontal="center"/>
      <protection locked="0"/>
    </xf>
    <xf numFmtId="0" fontId="2" fillId="5" borderId="181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2" fillId="39" borderId="43" xfId="0" applyFont="1" applyFill="1" applyBorder="1" applyAlignment="1" applyProtection="1">
      <alignment horizontal="center" textRotation="90" wrapText="1"/>
    </xf>
    <xf numFmtId="0" fontId="2" fillId="39" borderId="64" xfId="0" applyFont="1" applyFill="1" applyBorder="1" applyAlignment="1" applyProtection="1">
      <alignment horizontal="center" textRotation="90"/>
    </xf>
    <xf numFmtId="0" fontId="2" fillId="39" borderId="72" xfId="0" applyFont="1" applyFill="1" applyBorder="1" applyAlignment="1" applyProtection="1">
      <alignment horizontal="center"/>
      <protection locked="0"/>
    </xf>
    <xf numFmtId="0" fontId="2" fillId="39" borderId="65" xfId="0" applyFont="1" applyFill="1" applyBorder="1" applyAlignment="1" applyProtection="1">
      <alignment horizontal="center"/>
      <protection locked="0"/>
    </xf>
    <xf numFmtId="0" fontId="2" fillId="39" borderId="56" xfId="0" applyFont="1" applyFill="1" applyBorder="1" applyAlignment="1" applyProtection="1">
      <alignment horizontal="center"/>
    </xf>
    <xf numFmtId="0" fontId="2" fillId="31" borderId="44" xfId="0" applyFont="1" applyFill="1" applyBorder="1" applyAlignment="1" applyProtection="1">
      <alignment horizontal="center" textRotation="90" wrapText="1"/>
    </xf>
    <xf numFmtId="0" fontId="33" fillId="31" borderId="32" xfId="0" applyFont="1" applyFill="1" applyBorder="1" applyAlignment="1" applyProtection="1">
      <alignment horizontal="center" textRotation="90" wrapText="1"/>
    </xf>
    <xf numFmtId="0" fontId="2" fillId="31" borderId="203" xfId="0" applyFont="1" applyFill="1" applyBorder="1" applyAlignment="1" applyProtection="1">
      <alignment horizontal="center" textRotation="90"/>
    </xf>
    <xf numFmtId="0" fontId="2" fillId="31" borderId="31" xfId="0" applyFont="1" applyFill="1" applyBorder="1" applyAlignment="1" applyProtection="1">
      <alignment horizontal="center"/>
    </xf>
    <xf numFmtId="0" fontId="2" fillId="31" borderId="85" xfId="0" applyFont="1" applyFill="1" applyBorder="1" applyAlignment="1" applyProtection="1">
      <alignment horizontal="center"/>
      <protection locked="0"/>
    </xf>
    <xf numFmtId="0" fontId="33" fillId="31" borderId="17" xfId="0" applyFont="1" applyFill="1" applyBorder="1" applyAlignment="1" applyProtection="1">
      <alignment horizontal="center"/>
      <protection locked="0"/>
    </xf>
    <xf numFmtId="0" fontId="2" fillId="31" borderId="86" xfId="0" applyFont="1" applyFill="1" applyBorder="1" applyAlignment="1" applyProtection="1">
      <alignment horizontal="center"/>
      <protection locked="0"/>
    </xf>
    <xf numFmtId="0" fontId="33" fillId="31" borderId="20" xfId="0" applyFont="1" applyFill="1" applyBorder="1" applyAlignment="1" applyProtection="1">
      <alignment horizontal="center"/>
      <protection locked="0"/>
    </xf>
    <xf numFmtId="0" fontId="2" fillId="31" borderId="204" xfId="0" applyFont="1" applyFill="1" applyBorder="1" applyAlignment="1" applyProtection="1">
      <alignment horizontal="center"/>
      <protection locked="0"/>
    </xf>
    <xf numFmtId="0" fontId="2" fillId="31" borderId="181" xfId="0" applyFont="1" applyFill="1" applyBorder="1" applyAlignment="1" applyProtection="1">
      <alignment horizontal="center"/>
    </xf>
    <xf numFmtId="0" fontId="2" fillId="40" borderId="43" xfId="0" applyFont="1" applyFill="1" applyBorder="1" applyAlignment="1" applyProtection="1">
      <alignment horizontal="center" textRotation="90" wrapText="1"/>
    </xf>
    <xf numFmtId="0" fontId="2" fillId="40" borderId="64" xfId="0" applyFont="1" applyFill="1" applyBorder="1" applyAlignment="1" applyProtection="1">
      <alignment horizontal="center" textRotation="90"/>
    </xf>
    <xf numFmtId="0" fontId="2" fillId="40" borderId="72" xfId="0" applyFont="1" applyFill="1" applyBorder="1" applyAlignment="1" applyProtection="1">
      <alignment horizontal="center"/>
      <protection locked="0"/>
    </xf>
    <xf numFmtId="0" fontId="2" fillId="40" borderId="65" xfId="0" applyFont="1" applyFill="1" applyBorder="1" applyAlignment="1" applyProtection="1">
      <alignment horizontal="center"/>
      <protection locked="0"/>
    </xf>
    <xf numFmtId="0" fontId="2" fillId="40" borderId="202" xfId="0" applyFont="1" applyFill="1" applyBorder="1" applyAlignment="1" applyProtection="1">
      <alignment horizontal="center"/>
      <protection locked="0"/>
    </xf>
    <xf numFmtId="0" fontId="2" fillId="40" borderId="56" xfId="0" applyFont="1" applyFill="1" applyBorder="1" applyAlignment="1" applyProtection="1">
      <alignment horizontal="center"/>
    </xf>
    <xf numFmtId="0" fontId="3" fillId="31" borderId="109" xfId="0" applyFont="1" applyFill="1" applyBorder="1" applyAlignment="1">
      <alignment horizontal="center" vertical="top" textRotation="90"/>
    </xf>
    <xf numFmtId="0" fontId="10" fillId="31" borderId="58" xfId="0" applyFont="1" applyFill="1" applyBorder="1" applyAlignment="1">
      <alignment horizontal="left" textRotation="90"/>
    </xf>
    <xf numFmtId="0" fontId="3" fillId="31" borderId="58" xfId="0" applyFont="1" applyFill="1" applyBorder="1" applyAlignment="1">
      <alignment horizontal="center" vertical="top" textRotation="90"/>
    </xf>
    <xf numFmtId="0" fontId="3" fillId="40" borderId="115" xfId="0" applyFont="1" applyFill="1" applyBorder="1" applyAlignment="1">
      <alignment horizontal="center" vertical="top" textRotation="90"/>
    </xf>
    <xf numFmtId="0" fontId="10" fillId="40" borderId="7" xfId="0" applyFont="1" applyFill="1" applyBorder="1" applyAlignment="1">
      <alignment horizontal="left" textRotation="90"/>
    </xf>
    <xf numFmtId="0" fontId="3" fillId="40" borderId="7" xfId="0" applyFont="1" applyFill="1" applyBorder="1" applyAlignment="1">
      <alignment horizontal="center" vertical="top" textRotation="90"/>
    </xf>
    <xf numFmtId="0" fontId="47" fillId="40" borderId="150" xfId="0" applyFont="1" applyFill="1" applyBorder="1" applyAlignment="1">
      <alignment horizontal="center" vertical="center"/>
    </xf>
    <xf numFmtId="0" fontId="47" fillId="40" borderId="97" xfId="0" applyFont="1" applyFill="1" applyBorder="1" applyAlignment="1">
      <alignment horizontal="center" vertical="center"/>
    </xf>
    <xf numFmtId="0" fontId="3" fillId="31" borderId="108" xfId="0" applyFont="1" applyFill="1" applyBorder="1" applyAlignment="1">
      <alignment horizontal="center" vertical="top" textRotation="90"/>
    </xf>
    <xf numFmtId="0" fontId="10" fillId="31" borderId="102" xfId="0" applyFont="1" applyFill="1" applyBorder="1" applyAlignment="1">
      <alignment horizontal="left" textRotation="90"/>
    </xf>
    <xf numFmtId="0" fontId="3" fillId="31" borderId="102" xfId="0" applyFont="1" applyFill="1" applyBorder="1" applyAlignment="1">
      <alignment horizontal="center" vertical="top" textRotation="90"/>
    </xf>
    <xf numFmtId="0" fontId="47" fillId="31" borderId="206" xfId="0" applyFont="1" applyFill="1" applyBorder="1" applyAlignment="1">
      <alignment horizontal="center" vertical="center"/>
    </xf>
    <xf numFmtId="0" fontId="47" fillId="31" borderId="149" xfId="0" applyFont="1" applyFill="1" applyBorder="1" applyAlignment="1">
      <alignment horizontal="center" vertical="center"/>
    </xf>
    <xf numFmtId="0" fontId="47" fillId="31" borderId="46" xfId="0" applyFont="1" applyFill="1" applyBorder="1" applyAlignment="1">
      <alignment horizontal="center" vertical="center"/>
    </xf>
    <xf numFmtId="0" fontId="47" fillId="31" borderId="90" xfId="0" applyFont="1" applyFill="1" applyBorder="1" applyAlignment="1">
      <alignment horizontal="center" vertical="center"/>
    </xf>
    <xf numFmtId="0" fontId="3" fillId="39" borderId="113" xfId="0" applyFont="1" applyFill="1" applyBorder="1" applyAlignment="1">
      <alignment horizontal="center" vertical="top" textRotation="90"/>
    </xf>
    <xf numFmtId="0" fontId="10" fillId="39" borderId="0" xfId="0" applyFont="1" applyFill="1" applyBorder="1" applyAlignment="1">
      <alignment horizontal="left" textRotation="90"/>
    </xf>
    <xf numFmtId="0" fontId="3" fillId="39" borderId="0" xfId="0" applyFont="1" applyFill="1" applyBorder="1" applyAlignment="1">
      <alignment horizontal="center" vertical="top" textRotation="90"/>
    </xf>
    <xf numFmtId="0" fontId="47" fillId="39" borderId="150" xfId="0" applyFont="1" applyFill="1" applyBorder="1" applyAlignment="1">
      <alignment horizontal="center" vertical="center"/>
    </xf>
    <xf numFmtId="0" fontId="47" fillId="39" borderId="97" xfId="0" applyFont="1" applyFill="1" applyBorder="1" applyAlignment="1">
      <alignment horizontal="center" vertical="center"/>
    </xf>
    <xf numFmtId="0" fontId="47" fillId="13" borderId="149" xfId="0" applyFont="1" applyFill="1" applyBorder="1" applyAlignment="1">
      <alignment horizontal="center" vertical="center"/>
    </xf>
    <xf numFmtId="0" fontId="47" fillId="13" borderId="90" xfId="0" applyFont="1" applyFill="1" applyBorder="1" applyAlignment="1">
      <alignment horizontal="center" vertical="center"/>
    </xf>
    <xf numFmtId="0" fontId="47" fillId="7" borderId="149" xfId="0" applyFont="1" applyFill="1" applyBorder="1" applyAlignment="1">
      <alignment horizontal="center" vertical="center"/>
    </xf>
    <xf numFmtId="0" fontId="47" fillId="7" borderId="90" xfId="0" applyFont="1" applyFill="1" applyBorder="1" applyAlignment="1">
      <alignment horizontal="center" vertical="center"/>
    </xf>
    <xf numFmtId="0" fontId="3" fillId="13" borderId="139" xfId="0" applyFont="1" applyFill="1" applyBorder="1" applyAlignment="1">
      <alignment horizontal="center" vertical="top" textRotation="90"/>
    </xf>
    <xf numFmtId="0" fontId="3" fillId="13" borderId="140" xfId="0" applyFont="1" applyFill="1" applyBorder="1" applyAlignment="1">
      <alignment horizontal="center" vertical="top" textRotation="90"/>
    </xf>
    <xf numFmtId="0" fontId="3" fillId="38" borderId="107" xfId="0" applyFont="1" applyFill="1" applyBorder="1" applyAlignment="1">
      <alignment horizontal="center" vertical="top" textRotation="90"/>
    </xf>
    <xf numFmtId="0" fontId="10" fillId="38" borderId="100" xfId="0" applyFont="1" applyFill="1" applyBorder="1" applyAlignment="1">
      <alignment horizontal="left" textRotation="90"/>
    </xf>
    <xf numFmtId="0" fontId="3" fillId="38" borderId="142" xfId="0" applyFont="1" applyFill="1" applyBorder="1" applyAlignment="1">
      <alignment horizontal="center" vertical="top" textRotation="90"/>
    </xf>
    <xf numFmtId="0" fontId="47" fillId="38" borderId="158" xfId="0" applyFont="1" applyFill="1" applyBorder="1" applyAlignment="1">
      <alignment horizontal="center" vertical="center"/>
    </xf>
    <xf numFmtId="0" fontId="47" fillId="38" borderId="30" xfId="0" applyFont="1" applyFill="1" applyBorder="1" applyAlignment="1">
      <alignment horizontal="center" vertical="center"/>
    </xf>
    <xf numFmtId="0" fontId="3" fillId="7" borderId="109" xfId="0" applyFont="1" applyFill="1" applyBorder="1" applyAlignment="1">
      <alignment horizontal="center" vertical="top" textRotation="90"/>
    </xf>
    <xf numFmtId="0" fontId="10" fillId="7" borderId="58" xfId="0" applyFont="1" applyFill="1" applyBorder="1" applyAlignment="1">
      <alignment horizontal="left" textRotation="90"/>
    </xf>
    <xf numFmtId="0" fontId="3" fillId="7" borderId="139" xfId="0" applyFont="1" applyFill="1" applyBorder="1" applyAlignment="1">
      <alignment horizontal="center" vertical="top" textRotation="90"/>
    </xf>
    <xf numFmtId="0" fontId="3" fillId="7" borderId="108" xfId="0" applyFont="1" applyFill="1" applyBorder="1" applyAlignment="1">
      <alignment horizontal="center" vertical="top" textRotation="90"/>
    </xf>
    <xf numFmtId="0" fontId="10" fillId="7" borderId="102" xfId="0" applyFont="1" applyFill="1" applyBorder="1" applyAlignment="1">
      <alignment horizontal="left" textRotation="90"/>
    </xf>
    <xf numFmtId="0" fontId="3" fillId="7" borderId="207" xfId="0" applyFont="1" applyFill="1" applyBorder="1" applyAlignment="1">
      <alignment horizontal="center" vertical="top" textRotation="90"/>
    </xf>
    <xf numFmtId="0" fontId="47" fillId="7" borderId="206" xfId="0" applyFont="1" applyFill="1" applyBorder="1" applyAlignment="1">
      <alignment horizontal="center" vertical="center"/>
    </xf>
    <xf numFmtId="0" fontId="47" fillId="7" borderId="46" xfId="0" applyFont="1" applyFill="1" applyBorder="1" applyAlignment="1">
      <alignment horizontal="center" vertical="center"/>
    </xf>
    <xf numFmtId="0" fontId="3" fillId="5" borderId="109" xfId="0" applyFont="1" applyFill="1" applyBorder="1" applyAlignment="1">
      <alignment horizontal="center" vertical="top" textRotation="90"/>
    </xf>
    <xf numFmtId="0" fontId="10" fillId="5" borderId="58" xfId="0" applyFont="1" applyFill="1" applyBorder="1" applyAlignment="1">
      <alignment horizontal="left" textRotation="90"/>
    </xf>
    <xf numFmtId="0" fontId="3" fillId="5" borderId="58" xfId="0" applyFont="1" applyFill="1" applyBorder="1" applyAlignment="1">
      <alignment horizontal="center" vertical="top" textRotation="90"/>
    </xf>
    <xf numFmtId="0" fontId="47" fillId="5" borderId="149" xfId="0" applyFont="1" applyFill="1" applyBorder="1" applyAlignment="1">
      <alignment horizontal="center" vertical="center"/>
    </xf>
    <xf numFmtId="0" fontId="47" fillId="5" borderId="90" xfId="0" applyFont="1" applyFill="1" applyBorder="1" applyAlignment="1">
      <alignment horizontal="center" vertical="center"/>
    </xf>
    <xf numFmtId="0" fontId="3" fillId="5" borderId="108" xfId="0" applyFont="1" applyFill="1" applyBorder="1" applyAlignment="1">
      <alignment horizontal="center" vertical="top" textRotation="90"/>
    </xf>
    <xf numFmtId="0" fontId="10" fillId="5" borderId="102" xfId="0" applyFont="1" applyFill="1" applyBorder="1" applyAlignment="1">
      <alignment horizontal="left" textRotation="90"/>
    </xf>
    <xf numFmtId="0" fontId="3" fillId="5" borderId="102" xfId="0" applyFont="1" applyFill="1" applyBorder="1" applyAlignment="1">
      <alignment horizontal="center" vertical="top" textRotation="90"/>
    </xf>
    <xf numFmtId="0" fontId="47" fillId="5" borderId="206" xfId="0" applyFont="1" applyFill="1" applyBorder="1" applyAlignment="1">
      <alignment horizontal="center" vertical="center"/>
    </xf>
    <xf numFmtId="0" fontId="47" fillId="5" borderId="46" xfId="0" applyFont="1" applyFill="1" applyBorder="1" applyAlignment="1">
      <alignment horizontal="center" vertical="center"/>
    </xf>
    <xf numFmtId="0" fontId="2" fillId="5" borderId="17" xfId="0" applyFont="1" applyFill="1" applyBorder="1" applyAlignment="1" applyProtection="1">
      <alignment horizontal="center"/>
      <protection locked="0"/>
    </xf>
    <xf numFmtId="0" fontId="2" fillId="5" borderId="20" xfId="0" applyFont="1" applyFill="1" applyBorder="1" applyAlignment="1" applyProtection="1">
      <alignment horizontal="center"/>
      <protection locked="0"/>
    </xf>
    <xf numFmtId="0" fontId="31" fillId="0" borderId="105" xfId="0" applyFont="1" applyFill="1" applyBorder="1" applyAlignment="1" applyProtection="1">
      <alignment horizontal="center" vertical="center"/>
    </xf>
    <xf numFmtId="0" fontId="37" fillId="0" borderId="0" xfId="0" applyFont="1" applyAlignment="1" applyProtection="1">
      <alignment horizontal="left"/>
    </xf>
    <xf numFmtId="0" fontId="37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 vertical="center" wrapText="1"/>
    </xf>
    <xf numFmtId="0" fontId="53" fillId="0" borderId="0" xfId="0" applyFont="1" applyAlignment="1" applyProtection="1"/>
    <xf numFmtId="0" fontId="0" fillId="0" borderId="0" xfId="0" applyAlignment="1"/>
    <xf numFmtId="0" fontId="56" fillId="0" borderId="0" xfId="0" applyFont="1" applyAlignment="1"/>
    <xf numFmtId="0" fontId="66" fillId="0" borderId="0" xfId="0" applyFont="1" applyProtection="1"/>
    <xf numFmtId="0" fontId="12" fillId="0" borderId="0" xfId="0" applyFont="1" applyAlignment="1" applyProtection="1"/>
    <xf numFmtId="0" fontId="37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right" indent="4"/>
    </xf>
    <xf numFmtId="164" fontId="22" fillId="0" borderId="0" xfId="0" applyNumberFormat="1" applyFont="1" applyBorder="1" applyAlignment="1" applyProtection="1">
      <alignment wrapText="1"/>
    </xf>
    <xf numFmtId="0" fontId="2" fillId="0" borderId="0" xfId="0" applyFont="1" applyAlignment="1" applyProtection="1">
      <alignment horizontal="left" wrapText="1"/>
    </xf>
    <xf numFmtId="16" fontId="31" fillId="0" borderId="105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 vertical="top" textRotation="90" wrapText="1"/>
    </xf>
    <xf numFmtId="0" fontId="10" fillId="0" borderId="102" xfId="0" applyFont="1" applyBorder="1" applyAlignment="1">
      <alignment horizontal="center" vertical="top" textRotation="90" wrapText="1"/>
    </xf>
    <xf numFmtId="0" fontId="29" fillId="5" borderId="53" xfId="0" applyFont="1" applyFill="1" applyBorder="1" applyAlignment="1" applyProtection="1">
      <alignment horizontal="center" vertical="center"/>
    </xf>
    <xf numFmtId="0" fontId="29" fillId="5" borderId="54" xfId="0" applyFont="1" applyFill="1" applyBorder="1" applyAlignment="1" applyProtection="1">
      <alignment horizontal="center" vertical="center"/>
    </xf>
    <xf numFmtId="0" fontId="29" fillId="5" borderId="55" xfId="0" applyFont="1" applyFill="1" applyBorder="1" applyAlignment="1" applyProtection="1">
      <alignment horizontal="center" vertical="center"/>
    </xf>
    <xf numFmtId="0" fontId="5" fillId="10" borderId="23" xfId="0" applyFont="1" applyFill="1" applyBorder="1" applyAlignment="1" applyProtection="1"/>
    <xf numFmtId="0" fontId="5" fillId="10" borderId="14" xfId="0" applyFont="1" applyFill="1" applyBorder="1" applyAlignment="1" applyProtection="1"/>
    <xf numFmtId="0" fontId="5" fillId="10" borderId="27" xfId="0" applyFont="1" applyFill="1" applyBorder="1" applyAlignment="1" applyProtection="1"/>
    <xf numFmtId="0" fontId="5" fillId="10" borderId="15" xfId="0" applyFont="1" applyFill="1" applyBorder="1" applyAlignment="1" applyProtection="1"/>
    <xf numFmtId="0" fontId="29" fillId="14" borderId="53" xfId="0" applyFont="1" applyFill="1" applyBorder="1" applyAlignment="1" applyProtection="1">
      <alignment horizontal="center" vertical="center" textRotation="90"/>
    </xf>
    <xf numFmtId="0" fontId="29" fillId="14" borderId="54" xfId="0" applyFont="1" applyFill="1" applyBorder="1" applyAlignment="1" applyProtection="1">
      <alignment horizontal="center" vertical="center" textRotation="90"/>
    </xf>
    <xf numFmtId="0" fontId="29" fillId="14" borderId="55" xfId="0" applyFont="1" applyFill="1" applyBorder="1" applyAlignment="1" applyProtection="1">
      <alignment horizontal="center" vertical="center" textRotation="90"/>
    </xf>
    <xf numFmtId="0" fontId="37" fillId="7" borderId="2" xfId="0" applyFont="1" applyFill="1" applyBorder="1" applyAlignment="1" applyProtection="1">
      <alignment horizontal="center" vertical="center"/>
      <protection locked="0"/>
    </xf>
    <xf numFmtId="0" fontId="37" fillId="7" borderId="3" xfId="0" applyFont="1" applyFill="1" applyBorder="1" applyAlignment="1" applyProtection="1">
      <alignment horizontal="center" vertical="center"/>
      <protection locked="0"/>
    </xf>
    <xf numFmtId="0" fontId="2" fillId="8" borderId="2" xfId="0" applyFont="1" applyFill="1" applyBorder="1" applyAlignment="1" applyProtection="1">
      <alignment horizontal="center" vertical="center"/>
      <protection locked="0"/>
    </xf>
    <xf numFmtId="0" fontId="2" fillId="8" borderId="4" xfId="0" applyFont="1" applyFill="1" applyBorder="1" applyAlignment="1" applyProtection="1">
      <alignment horizontal="center" vertical="center"/>
      <protection locked="0"/>
    </xf>
    <xf numFmtId="0" fontId="2" fillId="8" borderId="3" xfId="0" applyFont="1" applyFill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2" fillId="5" borderId="3" xfId="0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left" vertical="center" wrapText="1"/>
    </xf>
    <xf numFmtId="0" fontId="22" fillId="0" borderId="29" xfId="0" applyFont="1" applyBorder="1" applyAlignment="1" applyProtection="1">
      <alignment vertical="center"/>
    </xf>
    <xf numFmtId="0" fontId="22" fillId="0" borderId="52" xfId="0" applyFont="1" applyBorder="1" applyAlignment="1" applyProtection="1">
      <alignment vertical="center"/>
    </xf>
    <xf numFmtId="0" fontId="22" fillId="0" borderId="38" xfId="0" applyFont="1" applyBorder="1" applyAlignment="1" applyProtection="1">
      <alignment vertical="center"/>
    </xf>
    <xf numFmtId="0" fontId="7" fillId="7" borderId="43" xfId="0" applyFont="1" applyFill="1" applyBorder="1" applyAlignment="1" applyProtection="1">
      <alignment horizontal="center" vertical="center"/>
    </xf>
    <xf numFmtId="0" fontId="7" fillId="7" borderId="32" xfId="0" applyFont="1" applyFill="1" applyBorder="1" applyAlignment="1" applyProtection="1">
      <alignment horizontal="center" vertical="center"/>
    </xf>
    <xf numFmtId="0" fontId="7" fillId="8" borderId="43" xfId="0" applyFont="1" applyFill="1" applyBorder="1" applyAlignment="1" applyProtection="1">
      <alignment horizontal="center" vertical="center"/>
    </xf>
    <xf numFmtId="0" fontId="7" fillId="8" borderId="44" xfId="0" applyFont="1" applyFill="1" applyBorder="1" applyAlignment="1" applyProtection="1">
      <alignment horizontal="center" vertical="center"/>
    </xf>
    <xf numFmtId="0" fontId="7" fillId="8" borderId="32" xfId="0" applyFont="1" applyFill="1" applyBorder="1" applyAlignment="1" applyProtection="1">
      <alignment horizontal="center" vertical="center"/>
    </xf>
    <xf numFmtId="0" fontId="3" fillId="7" borderId="16" xfId="0" applyFont="1" applyFill="1" applyBorder="1" applyAlignment="1" applyProtection="1">
      <alignment horizontal="center" vertical="center"/>
    </xf>
    <xf numFmtId="0" fontId="3" fillId="7" borderId="9" xfId="0" applyFont="1" applyFill="1" applyBorder="1" applyAlignment="1" applyProtection="1">
      <alignment horizontal="center" vertical="center"/>
    </xf>
    <xf numFmtId="0" fontId="3" fillId="8" borderId="16" xfId="0" applyFont="1" applyFill="1" applyBorder="1" applyAlignment="1" applyProtection="1">
      <alignment horizontal="center" vertical="center"/>
    </xf>
    <xf numFmtId="0" fontId="3" fillId="8" borderId="0" xfId="0" applyFont="1" applyFill="1" applyBorder="1" applyAlignment="1" applyProtection="1">
      <alignment horizontal="center" vertical="center"/>
    </xf>
    <xf numFmtId="0" fontId="3" fillId="8" borderId="9" xfId="0" applyFont="1" applyFill="1" applyBorder="1" applyAlignment="1" applyProtection="1">
      <alignment horizontal="center" vertical="center"/>
    </xf>
    <xf numFmtId="0" fontId="3" fillId="5" borderId="16" xfId="0" applyFont="1" applyFill="1" applyBorder="1" applyAlignment="1" applyProtection="1">
      <alignment horizontal="center" vertical="center" wrapText="1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9" xfId="0" applyFont="1" applyFill="1" applyBorder="1" applyAlignment="1" applyProtection="1">
      <alignment horizontal="center" vertical="center" wrapText="1"/>
    </xf>
    <xf numFmtId="0" fontId="10" fillId="7" borderId="45" xfId="0" applyFont="1" applyFill="1" applyBorder="1" applyAlignment="1" applyProtection="1">
      <alignment horizontal="center"/>
    </xf>
    <xf numFmtId="0" fontId="10" fillId="7" borderId="31" xfId="0" applyFont="1" applyFill="1" applyBorder="1" applyAlignment="1" applyProtection="1">
      <alignment horizontal="center"/>
    </xf>
    <xf numFmtId="0" fontId="10" fillId="8" borderId="45" xfId="0" applyFont="1" applyFill="1" applyBorder="1" applyAlignment="1" applyProtection="1">
      <alignment horizontal="center"/>
    </xf>
    <xf numFmtId="0" fontId="10" fillId="8" borderId="30" xfId="0" applyFont="1" applyFill="1" applyBorder="1" applyAlignment="1" applyProtection="1">
      <alignment horizontal="center"/>
    </xf>
    <xf numFmtId="0" fontId="10" fillId="8" borderId="31" xfId="0" applyFont="1" applyFill="1" applyBorder="1" applyAlignment="1" applyProtection="1">
      <alignment horizontal="center"/>
    </xf>
    <xf numFmtId="0" fontId="10" fillId="5" borderId="45" xfId="0" applyFont="1" applyFill="1" applyBorder="1" applyAlignment="1" applyProtection="1">
      <alignment horizontal="center"/>
    </xf>
    <xf numFmtId="0" fontId="10" fillId="5" borderId="30" xfId="0" applyFont="1" applyFill="1" applyBorder="1" applyAlignment="1" applyProtection="1">
      <alignment horizontal="center"/>
    </xf>
    <xf numFmtId="0" fontId="10" fillId="5" borderId="31" xfId="0" applyFont="1" applyFill="1" applyBorder="1" applyAlignment="1" applyProtection="1">
      <alignment horizontal="center"/>
    </xf>
    <xf numFmtId="0" fontId="58" fillId="0" borderId="19" xfId="0" applyFont="1" applyBorder="1" applyAlignment="1" applyProtection="1">
      <alignment horizontal="center"/>
    </xf>
    <xf numFmtId="0" fontId="58" fillId="0" borderId="11" xfId="0" applyFont="1" applyBorder="1" applyAlignment="1" applyProtection="1">
      <alignment horizontal="center"/>
    </xf>
    <xf numFmtId="0" fontId="58" fillId="0" borderId="8" xfId="0" applyFont="1" applyBorder="1" applyAlignment="1" applyProtection="1">
      <alignment horizontal="center"/>
    </xf>
    <xf numFmtId="0" fontId="64" fillId="5" borderId="103" xfId="0" applyFont="1" applyFill="1" applyBorder="1" applyAlignment="1" applyProtection="1">
      <alignment horizontal="left" vertical="center" wrapText="1"/>
      <protection locked="0"/>
    </xf>
    <xf numFmtId="0" fontId="64" fillId="5" borderId="104" xfId="0" applyFont="1" applyFill="1" applyBorder="1" applyAlignment="1" applyProtection="1">
      <alignment horizontal="left" vertical="center" wrapText="1"/>
      <protection locked="0"/>
    </xf>
    <xf numFmtId="0" fontId="64" fillId="5" borderId="105" xfId="0" applyFont="1" applyFill="1" applyBorder="1" applyAlignment="1" applyProtection="1">
      <alignment horizontal="left" vertical="center" wrapText="1"/>
      <protection locked="0"/>
    </xf>
    <xf numFmtId="0" fontId="8" fillId="5" borderId="103" xfId="0" applyFont="1" applyFill="1" applyBorder="1" applyAlignment="1" applyProtection="1">
      <alignment horizontal="center" vertical="center"/>
      <protection locked="0"/>
    </xf>
    <xf numFmtId="0" fontId="8" fillId="5" borderId="105" xfId="0" applyFont="1" applyFill="1" applyBorder="1" applyAlignment="1" applyProtection="1">
      <alignment horizontal="center" vertical="center"/>
      <protection locked="0"/>
    </xf>
    <xf numFmtId="165" fontId="8" fillId="0" borderId="103" xfId="0" applyNumberFormat="1" applyFont="1" applyFill="1" applyBorder="1" applyAlignment="1" applyProtection="1">
      <alignment horizontal="center" vertical="center"/>
    </xf>
    <xf numFmtId="165" fontId="8" fillId="0" borderId="105" xfId="0" applyNumberFormat="1" applyFont="1" applyFill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165" fontId="8" fillId="0" borderId="161" xfId="0" applyNumberFormat="1" applyFont="1" applyBorder="1" applyAlignment="1" applyProtection="1">
      <alignment horizontal="center" vertical="center"/>
    </xf>
    <xf numFmtId="165" fontId="8" fillId="0" borderId="179" xfId="0" applyNumberFormat="1" applyFont="1" applyBorder="1" applyAlignment="1" applyProtection="1">
      <alignment horizontal="center" vertical="center"/>
    </xf>
    <xf numFmtId="0" fontId="3" fillId="0" borderId="103" xfId="0" applyFont="1" applyBorder="1" applyAlignment="1" applyProtection="1">
      <alignment vertical="center"/>
    </xf>
    <xf numFmtId="0" fontId="3" fillId="0" borderId="104" xfId="0" applyFont="1" applyBorder="1" applyAlignment="1" applyProtection="1">
      <alignment vertical="center"/>
    </xf>
    <xf numFmtId="0" fontId="3" fillId="0" borderId="105" xfId="0" applyFont="1" applyBorder="1" applyAlignment="1" applyProtection="1">
      <alignment vertical="center"/>
    </xf>
    <xf numFmtId="165" fontId="9" fillId="0" borderId="50" xfId="0" applyNumberFormat="1" applyFont="1" applyBorder="1" applyAlignment="1" applyProtection="1">
      <alignment horizontal="center" vertical="center"/>
    </xf>
    <xf numFmtId="165" fontId="9" fillId="0" borderId="51" xfId="0" applyNumberFormat="1" applyFont="1" applyBorder="1" applyAlignment="1" applyProtection="1">
      <alignment horizontal="center" vertical="center"/>
    </xf>
    <xf numFmtId="0" fontId="17" fillId="4" borderId="0" xfId="0" applyFont="1" applyFill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/>
    </xf>
    <xf numFmtId="0" fontId="13" fillId="0" borderId="0" xfId="0" applyFont="1" applyAlignment="1" applyProtection="1">
      <alignment horizontal="left"/>
    </xf>
    <xf numFmtId="0" fontId="16" fillId="0" borderId="0" xfId="1" applyFont="1" applyAlignment="1" applyProtection="1">
      <alignment horizontal="left"/>
    </xf>
    <xf numFmtId="0" fontId="44" fillId="0" borderId="11" xfId="0" applyFont="1" applyBorder="1" applyAlignment="1" applyProtection="1">
      <alignment horizontal="left" vertical="center" wrapText="1"/>
    </xf>
    <xf numFmtId="0" fontId="2" fillId="5" borderId="33" xfId="0" applyFont="1" applyFill="1" applyBorder="1" applyAlignment="1" applyProtection="1">
      <alignment horizontal="left"/>
      <protection locked="0"/>
    </xf>
    <xf numFmtId="14" fontId="23" fillId="0" borderId="0" xfId="0" applyNumberFormat="1" applyFont="1" applyAlignment="1" applyProtection="1">
      <alignment horizontal="right"/>
    </xf>
    <xf numFmtId="0" fontId="2" fillId="5" borderId="49" xfId="0" applyFont="1" applyFill="1" applyBorder="1" applyAlignment="1" applyProtection="1">
      <alignment horizontal="left"/>
      <protection locked="0"/>
    </xf>
    <xf numFmtId="0" fontId="24" fillId="0" borderId="35" xfId="0" applyFont="1" applyBorder="1" applyAlignment="1" applyProtection="1">
      <alignment horizontal="right" vertical="top"/>
    </xf>
    <xf numFmtId="0" fontId="24" fillId="0" borderId="35" xfId="0" applyFont="1" applyBorder="1" applyAlignment="1" applyProtection="1">
      <alignment horizontal="left" vertical="top" indent="3"/>
    </xf>
    <xf numFmtId="164" fontId="7" fillId="3" borderId="104" xfId="0" applyNumberFormat="1" applyFont="1" applyFill="1" applyBorder="1" applyAlignment="1" applyProtection="1">
      <alignment horizontal="right" vertical="center"/>
      <protection locked="0"/>
    </xf>
    <xf numFmtId="164" fontId="7" fillId="3" borderId="104" xfId="0" applyNumberFormat="1" applyFont="1" applyFill="1" applyBorder="1" applyAlignment="1" applyProtection="1">
      <alignment horizontal="left" vertical="center" indent="3"/>
      <protection locked="0"/>
    </xf>
    <xf numFmtId="164" fontId="7" fillId="3" borderId="105" xfId="0" applyNumberFormat="1" applyFont="1" applyFill="1" applyBorder="1" applyAlignment="1" applyProtection="1">
      <alignment horizontal="left" vertical="center" indent="3"/>
      <protection locked="0"/>
    </xf>
    <xf numFmtId="0" fontId="2" fillId="0" borderId="49" xfId="0" applyFont="1" applyBorder="1" applyAlignment="1" applyProtection="1">
      <alignment horizontal="left"/>
    </xf>
    <xf numFmtId="0" fontId="33" fillId="0" borderId="14" xfId="0" applyFont="1" applyFill="1" applyBorder="1" applyAlignment="1" applyProtection="1">
      <alignment horizontal="center" wrapText="1"/>
    </xf>
    <xf numFmtId="0" fontId="3" fillId="0" borderId="11" xfId="0" applyFont="1" applyFill="1" applyBorder="1" applyProtection="1"/>
    <xf numFmtId="0" fontId="3" fillId="0" borderId="8" xfId="0" applyFont="1" applyFill="1" applyBorder="1" applyProtection="1"/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9" fillId="0" borderId="104" xfId="0" applyFont="1" applyBorder="1" applyAlignment="1" applyProtection="1">
      <alignment horizontal="left" vertical="center" wrapText="1"/>
    </xf>
    <xf numFmtId="165" fontId="28" fillId="0" borderId="104" xfId="0" applyNumberFormat="1" applyFont="1" applyFill="1" applyBorder="1" applyAlignment="1" applyProtection="1">
      <alignment horizontal="center" vertical="center"/>
    </xf>
    <xf numFmtId="165" fontId="28" fillId="0" borderId="105" xfId="0" applyNumberFormat="1" applyFont="1" applyFill="1" applyBorder="1" applyAlignment="1" applyProtection="1">
      <alignment horizontal="center" vertical="center"/>
    </xf>
    <xf numFmtId="0" fontId="9" fillId="0" borderId="103" xfId="0" applyFont="1" applyFill="1" applyBorder="1" applyAlignment="1" applyProtection="1">
      <alignment horizontal="center" vertical="center"/>
    </xf>
    <xf numFmtId="0" fontId="9" fillId="0" borderId="105" xfId="0" applyFont="1" applyFill="1" applyBorder="1" applyAlignment="1" applyProtection="1">
      <alignment horizontal="center" vertical="center"/>
    </xf>
    <xf numFmtId="0" fontId="55" fillId="0" borderId="104" xfId="0" applyFont="1" applyBorder="1" applyAlignment="1" applyProtection="1">
      <alignment horizontal="left" vertical="center" wrapText="1"/>
    </xf>
    <xf numFmtId="0" fontId="11" fillId="5" borderId="103" xfId="0" applyFont="1" applyFill="1" applyBorder="1" applyAlignment="1" applyProtection="1">
      <alignment horizontal="left" vertical="center" indent="1"/>
      <protection locked="0"/>
    </xf>
    <xf numFmtId="0" fontId="11" fillId="5" borderId="105" xfId="0" applyFont="1" applyFill="1" applyBorder="1" applyAlignment="1" applyProtection="1">
      <alignment horizontal="left" vertical="center" indent="1"/>
      <protection locked="0"/>
    </xf>
    <xf numFmtId="0" fontId="11" fillId="5" borderId="35" xfId="0" applyFont="1" applyFill="1" applyBorder="1" applyAlignment="1" applyProtection="1">
      <alignment horizontal="left" vertical="center" indent="1"/>
      <protection locked="0"/>
    </xf>
    <xf numFmtId="0" fontId="11" fillId="5" borderId="47" xfId="0" applyFont="1" applyFill="1" applyBorder="1" applyAlignment="1" applyProtection="1">
      <alignment horizontal="left" vertical="center" indent="1"/>
      <protection locked="0"/>
    </xf>
    <xf numFmtId="0" fontId="11" fillId="5" borderId="104" xfId="0" applyFont="1" applyFill="1" applyBorder="1" applyAlignment="1" applyProtection="1">
      <alignment horizontal="left" vertical="center" indent="1"/>
      <protection locked="0"/>
    </xf>
    <xf numFmtId="0" fontId="58" fillId="0" borderId="19" xfId="0" applyFont="1" applyBorder="1" applyProtection="1"/>
    <xf numFmtId="0" fontId="58" fillId="0" borderId="11" xfId="0" applyFont="1" applyBorder="1" applyProtection="1"/>
    <xf numFmtId="0" fontId="58" fillId="0" borderId="8" xfId="0" applyFont="1" applyBorder="1" applyProtection="1"/>
    <xf numFmtId="0" fontId="34" fillId="5" borderId="103" xfId="0" applyFont="1" applyFill="1" applyBorder="1" applyAlignment="1" applyProtection="1">
      <alignment horizontal="center" vertical="center"/>
      <protection locked="0"/>
    </xf>
    <xf numFmtId="0" fontId="34" fillId="5" borderId="104" xfId="0" applyFont="1" applyFill="1" applyBorder="1" applyAlignment="1" applyProtection="1">
      <alignment horizontal="center" vertical="center"/>
      <protection locked="0"/>
    </xf>
    <xf numFmtId="0" fontId="34" fillId="5" borderId="10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top"/>
    </xf>
    <xf numFmtId="0" fontId="6" fillId="0" borderId="33" xfId="0" applyFont="1" applyBorder="1" applyAlignment="1" applyProtection="1">
      <alignment horizontal="left" vertical="top"/>
    </xf>
    <xf numFmtId="0" fontId="24" fillId="0" borderId="104" xfId="0" applyFont="1" applyBorder="1" applyAlignment="1" applyProtection="1">
      <alignment horizontal="left" vertical="center" wrapText="1"/>
    </xf>
    <xf numFmtId="0" fontId="8" fillId="0" borderId="104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/>
    </xf>
    <xf numFmtId="165" fontId="28" fillId="0" borderId="11" xfId="0" applyNumberFormat="1" applyFont="1" applyFill="1" applyBorder="1" applyAlignment="1" applyProtection="1">
      <alignment horizontal="center" vertical="center"/>
    </xf>
    <xf numFmtId="165" fontId="28" fillId="0" borderId="8" xfId="0" applyNumberFormat="1" applyFont="1" applyFill="1" applyBorder="1" applyAlignment="1" applyProtection="1">
      <alignment horizontal="center" vertical="center"/>
    </xf>
    <xf numFmtId="0" fontId="58" fillId="5" borderId="103" xfId="0" applyFont="1" applyFill="1" applyBorder="1" applyAlignment="1" applyProtection="1">
      <alignment horizontal="left" vertical="center"/>
      <protection locked="0"/>
    </xf>
    <xf numFmtId="0" fontId="58" fillId="5" borderId="104" xfId="0" applyFont="1" applyFill="1" applyBorder="1" applyAlignment="1" applyProtection="1">
      <alignment horizontal="left" vertical="center"/>
      <protection locked="0"/>
    </xf>
    <xf numFmtId="0" fontId="58" fillId="5" borderId="105" xfId="0" applyFont="1" applyFill="1" applyBorder="1" applyAlignment="1" applyProtection="1">
      <alignment horizontal="left" vertical="center"/>
      <protection locked="0"/>
    </xf>
    <xf numFmtId="0" fontId="22" fillId="0" borderId="2" xfId="0" applyFont="1" applyFill="1" applyBorder="1" applyAlignment="1" applyProtection="1">
      <alignment horizontal="center" vertical="center"/>
    </xf>
    <xf numFmtId="0" fontId="22" fillId="0" borderId="4" xfId="0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 applyProtection="1">
      <alignment horizontal="center" vertical="center"/>
    </xf>
    <xf numFmtId="0" fontId="17" fillId="4" borderId="16" xfId="0" applyFont="1" applyFill="1" applyBorder="1" applyAlignment="1" applyProtection="1">
      <alignment horizontal="center"/>
    </xf>
    <xf numFmtId="0" fontId="17" fillId="4" borderId="0" xfId="0" applyFont="1" applyFill="1" applyAlignment="1" applyProtection="1">
      <alignment horizontal="center"/>
    </xf>
    <xf numFmtId="0" fontId="38" fillId="32" borderId="53" xfId="0" applyFont="1" applyFill="1" applyBorder="1" applyAlignment="1">
      <alignment horizontal="center" vertical="center" textRotation="90"/>
    </xf>
    <xf numFmtId="0" fontId="38" fillId="32" borderId="54" xfId="0" applyFont="1" applyFill="1" applyBorder="1" applyAlignment="1">
      <alignment horizontal="center" vertical="center" textRotation="90"/>
    </xf>
    <xf numFmtId="0" fontId="38" fillId="32" borderId="55" xfId="0" applyFont="1" applyFill="1" applyBorder="1" applyAlignment="1">
      <alignment horizontal="center" vertical="center" textRotation="90"/>
    </xf>
    <xf numFmtId="0" fontId="2" fillId="13" borderId="43" xfId="0" applyFont="1" applyFill="1" applyBorder="1" applyAlignment="1" applyProtection="1">
      <alignment horizontal="center" textRotation="90" wrapText="1"/>
    </xf>
    <xf numFmtId="0" fontId="2" fillId="13" borderId="32" xfId="0" applyFont="1" applyFill="1" applyBorder="1" applyAlignment="1" applyProtection="1">
      <alignment horizontal="center" textRotation="90" wrapText="1"/>
    </xf>
    <xf numFmtId="0" fontId="40" fillId="12" borderId="53" xfId="0" applyFont="1" applyFill="1" applyBorder="1" applyAlignment="1">
      <alignment horizontal="center" vertical="center" textRotation="90"/>
    </xf>
    <xf numFmtId="0" fontId="40" fillId="12" borderId="54" xfId="0" applyFont="1" applyFill="1" applyBorder="1" applyAlignment="1">
      <alignment horizontal="center" vertical="center" textRotation="90"/>
    </xf>
    <xf numFmtId="0" fontId="40" fillId="12" borderId="55" xfId="0" applyFont="1" applyFill="1" applyBorder="1" applyAlignment="1">
      <alignment horizontal="center" vertical="center" textRotation="90"/>
    </xf>
    <xf numFmtId="0" fontId="39" fillId="26" borderId="53" xfId="0" applyFont="1" applyFill="1" applyBorder="1" applyAlignment="1">
      <alignment horizontal="center" vertical="center" textRotation="90"/>
    </xf>
    <xf numFmtId="0" fontId="39" fillId="26" borderId="54" xfId="0" applyFont="1" applyFill="1" applyBorder="1" applyAlignment="1">
      <alignment horizontal="center" vertical="center" textRotation="90"/>
    </xf>
    <xf numFmtId="0" fontId="39" fillId="26" borderId="55" xfId="0" applyFont="1" applyFill="1" applyBorder="1" applyAlignment="1">
      <alignment horizontal="center" vertical="center" textRotation="90"/>
    </xf>
    <xf numFmtId="0" fontId="2" fillId="13" borderId="32" xfId="0" applyFont="1" applyFill="1" applyBorder="1" applyAlignment="1" applyProtection="1">
      <alignment horizontal="center" textRotation="90"/>
    </xf>
    <xf numFmtId="0" fontId="39" fillId="5" borderId="54" xfId="0" applyFont="1" applyFill="1" applyBorder="1" applyAlignment="1">
      <alignment horizontal="center" vertical="center" textRotation="90"/>
    </xf>
    <xf numFmtId="0" fontId="39" fillId="5" borderId="55" xfId="0" applyFont="1" applyFill="1" applyBorder="1" applyAlignment="1">
      <alignment horizontal="center" vertical="center" textRotation="90"/>
    </xf>
    <xf numFmtId="0" fontId="17" fillId="0" borderId="0" xfId="0" applyFont="1" applyFill="1" applyBorder="1" applyAlignment="1" applyProtection="1">
      <alignment horizontal="center" vertical="center"/>
    </xf>
    <xf numFmtId="0" fontId="7" fillId="5" borderId="43" xfId="0" applyFont="1" applyFill="1" applyBorder="1" applyAlignment="1" applyProtection="1">
      <alignment horizontal="center" vertical="center"/>
    </xf>
    <xf numFmtId="0" fontId="7" fillId="5" borderId="44" xfId="0" applyFont="1" applyFill="1" applyBorder="1" applyAlignment="1" applyProtection="1">
      <alignment horizontal="center" vertical="center"/>
    </xf>
    <xf numFmtId="0" fontId="7" fillId="5" borderId="32" xfId="0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3" fillId="25" borderId="63" xfId="0" applyFont="1" applyFill="1" applyBorder="1" applyAlignment="1">
      <alignment horizontal="center" vertical="center"/>
    </xf>
    <xf numFmtId="0" fontId="3" fillId="25" borderId="62" xfId="0" applyFont="1" applyFill="1" applyBorder="1" applyAlignment="1">
      <alignment horizontal="center" vertical="center"/>
    </xf>
    <xf numFmtId="0" fontId="3" fillId="25" borderId="101" xfId="0" applyFont="1" applyFill="1" applyBorder="1" applyAlignment="1">
      <alignment horizontal="center" vertical="center"/>
    </xf>
    <xf numFmtId="0" fontId="3" fillId="3" borderId="63" xfId="0" applyFont="1" applyFill="1" applyBorder="1" applyAlignment="1">
      <alignment horizontal="center" vertical="center"/>
    </xf>
    <xf numFmtId="0" fontId="3" fillId="3" borderId="62" xfId="0" applyFont="1" applyFill="1" applyBorder="1" applyAlignment="1">
      <alignment horizontal="center" vertical="center"/>
    </xf>
    <xf numFmtId="0" fontId="3" fillId="3" borderId="101" xfId="0" applyFont="1" applyFill="1" applyBorder="1" applyAlignment="1">
      <alignment horizontal="center" vertical="center"/>
    </xf>
    <xf numFmtId="0" fontId="3" fillId="34" borderId="122" xfId="0" applyFont="1" applyFill="1" applyBorder="1" applyAlignment="1">
      <alignment horizontal="center" vertical="center" wrapText="1"/>
    </xf>
    <xf numFmtId="0" fontId="3" fillId="34" borderId="113" xfId="0" applyFont="1" applyFill="1" applyBorder="1" applyAlignment="1">
      <alignment horizontal="center" vertical="center" wrapText="1"/>
    </xf>
    <xf numFmtId="0" fontId="3" fillId="34" borderId="116" xfId="0" applyFont="1" applyFill="1" applyBorder="1" applyAlignment="1">
      <alignment horizontal="center" vertical="center" wrapText="1"/>
    </xf>
    <xf numFmtId="0" fontId="3" fillId="34" borderId="128" xfId="0" applyFont="1" applyFill="1" applyBorder="1" applyAlignment="1">
      <alignment horizontal="center" vertical="center" wrapText="1"/>
    </xf>
    <xf numFmtId="0" fontId="3" fillId="34" borderId="129" xfId="0" applyFont="1" applyFill="1" applyBorder="1" applyAlignment="1">
      <alignment horizontal="center" vertical="center" wrapText="1"/>
    </xf>
    <xf numFmtId="0" fontId="3" fillId="34" borderId="127" xfId="0" applyFont="1" applyFill="1" applyBorder="1" applyAlignment="1">
      <alignment horizontal="center" vertical="center" wrapText="1"/>
    </xf>
    <xf numFmtId="0" fontId="43" fillId="0" borderId="62" xfId="0" applyFont="1" applyBorder="1" applyAlignment="1">
      <alignment horizontal="center" vertical="center"/>
    </xf>
    <xf numFmtId="0" fontId="43" fillId="0" borderId="101" xfId="0" applyFont="1" applyBorder="1" applyAlignment="1">
      <alignment horizontal="center" vertical="center"/>
    </xf>
    <xf numFmtId="0" fontId="3" fillId="33" borderId="122" xfId="0" applyFont="1" applyFill="1" applyBorder="1" applyAlignment="1">
      <alignment horizontal="center" vertical="center" wrapText="1"/>
    </xf>
    <xf numFmtId="0" fontId="3" fillId="33" borderId="113" xfId="0" applyFont="1" applyFill="1" applyBorder="1" applyAlignment="1">
      <alignment horizontal="center" vertical="center" wrapText="1"/>
    </xf>
    <xf numFmtId="0" fontId="3" fillId="33" borderId="116" xfId="0" applyFont="1" applyFill="1" applyBorder="1" applyAlignment="1">
      <alignment horizontal="center" vertical="center" wrapText="1"/>
    </xf>
    <xf numFmtId="0" fontId="3" fillId="33" borderId="128" xfId="0" applyFont="1" applyFill="1" applyBorder="1" applyAlignment="1">
      <alignment horizontal="center" vertical="center" wrapText="1"/>
    </xf>
    <xf numFmtId="0" fontId="3" fillId="33" borderId="129" xfId="0" applyFont="1" applyFill="1" applyBorder="1" applyAlignment="1">
      <alignment horizontal="center" vertical="center" wrapText="1"/>
    </xf>
    <xf numFmtId="0" fontId="3" fillId="33" borderId="127" xfId="0" applyFont="1" applyFill="1" applyBorder="1" applyAlignment="1">
      <alignment horizontal="center" vertical="center" wrapText="1"/>
    </xf>
    <xf numFmtId="0" fontId="3" fillId="0" borderId="122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0" fontId="3" fillId="21" borderId="63" xfId="0" applyFont="1" applyFill="1" applyBorder="1" applyAlignment="1">
      <alignment horizontal="center" vertical="center" wrapText="1"/>
    </xf>
    <xf numFmtId="0" fontId="3" fillId="21" borderId="62" xfId="0" applyFont="1" applyFill="1" applyBorder="1" applyAlignment="1">
      <alignment horizontal="center" vertical="center" wrapText="1"/>
    </xf>
    <xf numFmtId="0" fontId="3" fillId="21" borderId="101" xfId="0" applyFont="1" applyFill="1" applyBorder="1" applyAlignment="1">
      <alignment horizontal="center" vertical="center" wrapText="1"/>
    </xf>
    <xf numFmtId="0" fontId="3" fillId="24" borderId="63" xfId="0" applyFont="1" applyFill="1" applyBorder="1" applyAlignment="1">
      <alignment horizontal="center" vertical="center" wrapText="1"/>
    </xf>
    <xf numFmtId="0" fontId="3" fillId="24" borderId="62" xfId="0" applyFont="1" applyFill="1" applyBorder="1" applyAlignment="1">
      <alignment horizontal="center" vertical="center" wrapText="1"/>
    </xf>
    <xf numFmtId="0" fontId="3" fillId="24" borderId="101" xfId="0" applyFont="1" applyFill="1" applyBorder="1" applyAlignment="1">
      <alignment horizontal="center" vertical="center" wrapText="1"/>
    </xf>
    <xf numFmtId="0" fontId="43" fillId="0" borderId="63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5" borderId="0" xfId="0" applyFont="1" applyFill="1" applyAlignment="1" applyProtection="1">
      <alignment horizontal="center" vertical="center"/>
    </xf>
    <xf numFmtId="0" fontId="3" fillId="0" borderId="122" xfId="0" applyFont="1" applyBorder="1" applyAlignment="1">
      <alignment horizontal="center" vertical="center" wrapText="1"/>
    </xf>
    <xf numFmtId="0" fontId="3" fillId="0" borderId="116" xfId="0" applyFont="1" applyBorder="1" applyAlignment="1">
      <alignment horizontal="center" vertical="center" wrapText="1"/>
    </xf>
    <xf numFmtId="0" fontId="3" fillId="0" borderId="128" xfId="0" applyFont="1" applyBorder="1" applyAlignment="1">
      <alignment horizontal="center" vertical="center" wrapText="1"/>
    </xf>
    <xf numFmtId="0" fontId="3" fillId="0" borderId="127" xfId="0" applyFont="1" applyBorder="1" applyAlignment="1">
      <alignment horizontal="center" vertical="center" wrapText="1"/>
    </xf>
    <xf numFmtId="0" fontId="3" fillId="0" borderId="113" xfId="0" applyFont="1" applyBorder="1" applyAlignment="1">
      <alignment horizontal="center" vertical="center" wrapText="1"/>
    </xf>
    <xf numFmtId="0" fontId="3" fillId="0" borderId="129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</cellXfs>
  <cellStyles count="11">
    <cellStyle name="Excel Built-in Hyperlink" xfId="6"/>
    <cellStyle name="Excel Built-in Normal" xfId="4"/>
    <cellStyle name="Hyperlink 2" xfId="5"/>
    <cellStyle name="Jugendturntage" xfId="2"/>
    <cellStyle name="Link" xfId="1" builtinId="8"/>
    <cellStyle name="Standard" xfId="0" builtinId="0"/>
    <cellStyle name="Standard 2" xfId="3"/>
    <cellStyle name="Standard 4" xfId="7"/>
    <cellStyle name="Standard 6" xfId="9"/>
    <cellStyle name="Standard 7" xfId="8"/>
    <cellStyle name="Währung" xfId="10" builtinId="4"/>
  </cellStyles>
  <dxfs count="5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1" defaultTableStyle="TableStyleMedium2" defaultPivotStyle="PivotStyleLight16">
    <tableStyle name="PivotTable-Format 1" table="0" count="0"/>
  </tableStyles>
  <colors>
    <mruColors>
      <color rgb="FFFFFFCC"/>
      <color rgb="FFFFFF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47626</xdr:colOff>
      <xdr:row>0</xdr:row>
      <xdr:rowOff>0</xdr:rowOff>
    </xdr:from>
    <xdr:to>
      <xdr:col>7</xdr:col>
      <xdr:colOff>76200</xdr:colOff>
      <xdr:row>3</xdr:row>
      <xdr:rowOff>151107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6" y="0"/>
          <a:ext cx="2057399" cy="8369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542925</xdr:colOff>
      <xdr:row>0</xdr:row>
      <xdr:rowOff>0</xdr:rowOff>
    </xdr:from>
    <xdr:to>
      <xdr:col>23</xdr:col>
      <xdr:colOff>294544</xdr:colOff>
      <xdr:row>14</xdr:row>
      <xdr:rowOff>142524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72925" y="0"/>
          <a:ext cx="5847619" cy="28095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1243528</xdr:colOff>
      <xdr:row>3</xdr:row>
      <xdr:rowOff>228600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957902" cy="800100"/>
        </a:xfrm>
        <a:prstGeom prst="rect">
          <a:avLst/>
        </a:prstGeom>
      </xdr:spPr>
    </xdr:pic>
    <xdr:clientData/>
  </xdr:twoCellAnchor>
  <xdr:twoCellAnchor>
    <xdr:from>
      <xdr:col>1</xdr:col>
      <xdr:colOff>1285873</xdr:colOff>
      <xdr:row>6</xdr:row>
      <xdr:rowOff>95249</xdr:rowOff>
    </xdr:from>
    <xdr:to>
      <xdr:col>2</xdr:col>
      <xdr:colOff>1665206</xdr:colOff>
      <xdr:row>38</xdr:row>
      <xdr:rowOff>68149</xdr:rowOff>
    </xdr:to>
    <xdr:sp macro="" textlink="">
      <xdr:nvSpPr>
        <xdr:cNvPr id="4" name="Textfeld 3"/>
        <xdr:cNvSpPr txBox="1"/>
      </xdr:nvSpPr>
      <xdr:spPr>
        <a:xfrm rot="17938332">
          <a:off x="-1244585" y="4806932"/>
          <a:ext cx="8183450" cy="16937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2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 Rechnung  kommt später per Mail.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2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LG Bettina</a:t>
          </a:r>
          <a:endParaRPr lang="de-CH" sz="2800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ue\CloudStation\Turnen\2017%20SHMV%20Jugend_Munotcup%2013.5.17\2018%20Ausschreibung\18%20Anmeldung_SHMV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WJ"/>
      <sheetName val="-------"/>
      <sheetName val="SHTV Zus "/>
      <sheetName val="SHTV Allg "/>
      <sheetName val="Rechnung"/>
    </sheetNames>
    <sheetDataSet>
      <sheetData sheetId="0">
        <row r="13">
          <cell r="G13" t="str">
            <v>…</v>
          </cell>
        </row>
        <row r="15">
          <cell r="U15" t="str">
            <v>…</v>
          </cell>
        </row>
        <row r="16">
          <cell r="U16" t="str">
            <v>MR</v>
          </cell>
        </row>
        <row r="17">
          <cell r="U17" t="str">
            <v>Jugi</v>
          </cell>
        </row>
        <row r="18">
          <cell r="U18" t="str">
            <v>Jugend</v>
          </cell>
        </row>
        <row r="19">
          <cell r="U19" t="str">
            <v>Turne</v>
          </cell>
        </row>
        <row r="20">
          <cell r="U20" t="str">
            <v>TV</v>
          </cell>
        </row>
      </sheetData>
      <sheetData sheetId="1" refreshError="1"/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%20jugendturntage@shtv.c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38"/>
  <sheetViews>
    <sheetView tabSelected="1" zoomScaleNormal="100" zoomScaleSheetLayoutView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12" sqref="G12:H12"/>
    </sheetView>
  </sheetViews>
  <sheetFormatPr baseColWidth="10" defaultColWidth="3.5703125" defaultRowHeight="20.25" x14ac:dyDescent="0.2"/>
  <cols>
    <col min="1" max="1" width="16.42578125" style="121" customWidth="1"/>
    <col min="2" max="3" width="3.5703125" style="86"/>
    <col min="4" max="4" width="30.28515625" style="573" customWidth="1"/>
    <col min="5" max="5" width="4.7109375" style="86" bestFit="1" customWidth="1"/>
    <col min="6" max="6" width="16" style="149" customWidth="1"/>
    <col min="7" max="7" width="14.42578125" style="149" customWidth="1"/>
    <col min="8" max="8" width="7.140625" style="86" customWidth="1"/>
    <col min="9" max="9" width="6.85546875" style="86" customWidth="1"/>
    <col min="10" max="17" width="5.140625" style="86" customWidth="1"/>
    <col min="18" max="18" width="6.140625" style="86" customWidth="1"/>
    <col min="19" max="19" width="7.140625" style="108" customWidth="1"/>
    <col min="20" max="20" width="9.28515625" style="86" bestFit="1" customWidth="1"/>
    <col min="21" max="21" width="7.140625" style="86" customWidth="1"/>
    <col min="22" max="22" width="7.140625" style="87" customWidth="1"/>
    <col min="23" max="31" width="6.28515625" style="86" hidden="1" customWidth="1"/>
    <col min="32" max="37" width="6.85546875" style="86" hidden="1" customWidth="1"/>
    <col min="38" max="38" width="6.85546875" style="87" hidden="1" customWidth="1"/>
    <col min="39" max="39" width="6.85546875" style="86" customWidth="1"/>
    <col min="40" max="40" width="3.5703125" style="86" customWidth="1"/>
    <col min="41" max="16384" width="3.5703125" style="86"/>
  </cols>
  <sheetData>
    <row r="1" spans="1:32" ht="25.5" x14ac:dyDescent="0.2">
      <c r="A1" s="827"/>
      <c r="D1" s="638"/>
      <c r="Q1" s="895" t="s">
        <v>222</v>
      </c>
      <c r="R1" s="895"/>
      <c r="T1" s="895" t="s">
        <v>205</v>
      </c>
      <c r="U1" s="895"/>
      <c r="W1" s="889">
        <v>2020</v>
      </c>
      <c r="X1" s="889"/>
      <c r="Y1" s="23"/>
      <c r="Z1" s="23" t="s">
        <v>71</v>
      </c>
      <c r="AA1" s="23"/>
      <c r="AB1" s="23"/>
      <c r="AC1" s="23"/>
      <c r="AD1" s="23"/>
      <c r="AE1" s="24" t="s">
        <v>25</v>
      </c>
    </row>
    <row r="2" spans="1:32" ht="14.25" x14ac:dyDescent="0.2">
      <c r="A2" s="828"/>
      <c r="D2" s="638"/>
      <c r="T2" s="895" t="s">
        <v>217</v>
      </c>
      <c r="U2" s="895"/>
      <c r="W2" s="56" t="s">
        <v>5</v>
      </c>
      <c r="X2" s="57"/>
      <c r="Y2" s="52" t="s">
        <v>6</v>
      </c>
      <c r="Z2" s="53"/>
      <c r="AA2" s="48" t="s">
        <v>7</v>
      </c>
      <c r="AB2" s="49"/>
      <c r="AC2" s="43" t="s">
        <v>8</v>
      </c>
      <c r="AD2" s="44"/>
      <c r="AE2" s="88"/>
      <c r="AF2" s="88"/>
    </row>
    <row r="3" spans="1:32" ht="14.25" x14ac:dyDescent="0.2">
      <c r="A3" s="828"/>
      <c r="D3" s="638"/>
      <c r="T3" s="895" t="s">
        <v>219</v>
      </c>
      <c r="U3" s="895"/>
      <c r="W3" s="56">
        <v>16</v>
      </c>
      <c r="X3" s="58">
        <f>$W$1-W3</f>
        <v>2004</v>
      </c>
      <c r="Y3" s="54">
        <v>13</v>
      </c>
      <c r="Z3" s="55">
        <f>$W$1-Y3</f>
        <v>2007</v>
      </c>
      <c r="AA3" s="50">
        <v>11</v>
      </c>
      <c r="AB3" s="51">
        <f>$W$1-AA3</f>
        <v>2009</v>
      </c>
      <c r="AC3" s="46">
        <v>9</v>
      </c>
      <c r="AD3" s="47">
        <f>$W$1-AC3</f>
        <v>2011</v>
      </c>
      <c r="AE3" s="88">
        <v>6</v>
      </c>
      <c r="AF3" s="47">
        <f>$W$1-AE3</f>
        <v>2014</v>
      </c>
    </row>
    <row r="4" spans="1:32" ht="14.25" x14ac:dyDescent="0.2">
      <c r="A4" s="828"/>
      <c r="D4" s="638"/>
      <c r="W4" s="56">
        <v>15</v>
      </c>
      <c r="X4" s="58">
        <f>$W$1-W4</f>
        <v>2005</v>
      </c>
      <c r="Y4" s="54">
        <v>12</v>
      </c>
      <c r="Z4" s="55">
        <f>$W$1-Y4</f>
        <v>2008</v>
      </c>
      <c r="AA4" s="50">
        <v>10</v>
      </c>
      <c r="AB4" s="51">
        <f>$W$1-AA4</f>
        <v>2010</v>
      </c>
      <c r="AC4" s="46">
        <v>8</v>
      </c>
      <c r="AD4" s="47">
        <f>$W$1-AC4</f>
        <v>2012</v>
      </c>
      <c r="AE4" s="88">
        <v>5</v>
      </c>
      <c r="AF4" s="47">
        <f>$W$1-AE4</f>
        <v>2015</v>
      </c>
    </row>
    <row r="5" spans="1:32" ht="14.25" x14ac:dyDescent="0.2">
      <c r="A5" s="828"/>
      <c r="D5" s="638"/>
      <c r="W5" s="56">
        <v>14</v>
      </c>
      <c r="X5" s="58">
        <f>$W$1-W5</f>
        <v>2006</v>
      </c>
      <c r="Y5" s="54"/>
      <c r="Z5" s="53"/>
      <c r="AA5" s="50"/>
      <c r="AB5" s="49"/>
      <c r="AC5" s="46">
        <v>7</v>
      </c>
      <c r="AD5" s="47">
        <f>$W$1-AC5</f>
        <v>2013</v>
      </c>
      <c r="AE5" s="46" t="s">
        <v>23</v>
      </c>
      <c r="AF5" s="44" t="s">
        <v>24</v>
      </c>
    </row>
    <row r="6" spans="1:32" ht="26.25" x14ac:dyDescent="0.4">
      <c r="A6" s="828"/>
      <c r="D6" s="638"/>
      <c r="F6" s="150" t="s">
        <v>57</v>
      </c>
      <c r="G6" s="157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AB6" s="27"/>
      <c r="AC6" s="23"/>
      <c r="AD6" s="27"/>
    </row>
    <row r="7" spans="1:32" x14ac:dyDescent="0.3">
      <c r="A7" s="828"/>
      <c r="D7" s="639" t="s">
        <v>155</v>
      </c>
      <c r="F7" s="38" t="s">
        <v>198</v>
      </c>
      <c r="G7" s="37"/>
      <c r="H7" s="120" t="s">
        <v>207</v>
      </c>
      <c r="M7" s="37" t="s">
        <v>60</v>
      </c>
      <c r="O7" s="39"/>
      <c r="P7" s="120" t="s">
        <v>61</v>
      </c>
      <c r="R7" s="37"/>
      <c r="W7" s="38"/>
      <c r="X7" s="577" t="s">
        <v>200</v>
      </c>
      <c r="Y7" s="37"/>
      <c r="AA7" s="37"/>
      <c r="AC7" s="39"/>
      <c r="AD7" s="37"/>
      <c r="AF7" s="37"/>
    </row>
    <row r="8" spans="1:32" ht="18" x14ac:dyDescent="0.25">
      <c r="A8" s="828"/>
      <c r="D8" s="638"/>
      <c r="F8" s="151"/>
      <c r="G8" s="158"/>
      <c r="H8" s="37"/>
      <c r="I8" s="37"/>
      <c r="J8" s="37"/>
      <c r="K8" s="37"/>
      <c r="L8" s="39"/>
      <c r="M8" s="37"/>
      <c r="N8" s="37"/>
      <c r="O8" s="37"/>
      <c r="P8" s="37"/>
      <c r="Q8" s="37"/>
      <c r="R8" s="37"/>
      <c r="X8" s="578" t="s">
        <v>201</v>
      </c>
    </row>
    <row r="9" spans="1:32" ht="18" customHeight="1" x14ac:dyDescent="0.25">
      <c r="A9" s="828"/>
      <c r="D9" s="638"/>
      <c r="F9" s="890" t="s">
        <v>199</v>
      </c>
      <c r="G9" s="890"/>
      <c r="H9" s="890"/>
      <c r="I9" s="890"/>
      <c r="J9" s="890"/>
      <c r="K9" s="890"/>
      <c r="L9" s="890"/>
      <c r="M9" s="890"/>
      <c r="N9" s="890"/>
      <c r="O9" s="890"/>
      <c r="P9" s="890"/>
      <c r="Q9" s="890"/>
      <c r="R9" s="890"/>
      <c r="W9" s="166"/>
      <c r="X9" s="577" t="s">
        <v>202</v>
      </c>
      <c r="Y9" s="167"/>
      <c r="Z9" s="167"/>
      <c r="AA9" s="167"/>
      <c r="AB9" s="167"/>
      <c r="AC9" s="167"/>
      <c r="AD9" s="167"/>
      <c r="AE9" s="167"/>
      <c r="AF9" s="167"/>
    </row>
    <row r="10" spans="1:32" ht="19.5" customHeight="1" x14ac:dyDescent="0.2">
      <c r="A10" s="828"/>
      <c r="D10" s="638"/>
      <c r="F10" s="891" t="s">
        <v>26</v>
      </c>
      <c r="G10" s="891"/>
      <c r="H10" s="891"/>
      <c r="I10" s="891"/>
      <c r="J10" s="891"/>
      <c r="K10" s="891"/>
      <c r="L10" s="891"/>
      <c r="M10" s="892" t="s">
        <v>27</v>
      </c>
      <c r="N10" s="892"/>
      <c r="O10" s="892"/>
      <c r="P10" s="892"/>
      <c r="Q10" s="892"/>
      <c r="R10" s="892"/>
      <c r="W10" s="166"/>
      <c r="X10" s="577" t="s">
        <v>203</v>
      </c>
      <c r="Y10" s="167"/>
      <c r="Z10" s="167"/>
      <c r="AA10" s="167"/>
      <c r="AB10" s="167"/>
      <c r="AC10" s="167"/>
      <c r="AD10" s="167"/>
      <c r="AE10" s="167"/>
      <c r="AF10" s="167"/>
    </row>
    <row r="11" spans="1:32" ht="37.5" customHeight="1" x14ac:dyDescent="0.2">
      <c r="A11" s="828"/>
      <c r="D11" s="638"/>
      <c r="F11" s="893" t="s">
        <v>75</v>
      </c>
      <c r="G11" s="893"/>
      <c r="H11" s="893"/>
      <c r="I11" s="893"/>
      <c r="J11" s="893"/>
      <c r="K11" s="893"/>
      <c r="L11" s="893"/>
      <c r="M11" s="893"/>
      <c r="N11" s="893"/>
      <c r="O11" s="893"/>
      <c r="P11" s="893"/>
      <c r="Q11" s="893"/>
      <c r="R11" s="893"/>
      <c r="W11" s="166"/>
      <c r="Y11" s="167"/>
      <c r="Z11" s="167"/>
      <c r="AA11" s="167"/>
      <c r="AB11" s="167"/>
      <c r="AC11" s="167"/>
      <c r="AD11" s="167"/>
      <c r="AE11" s="167"/>
      <c r="AF11" s="167"/>
    </row>
    <row r="12" spans="1:32" ht="26.25" customHeight="1" x14ac:dyDescent="0.2">
      <c r="A12" s="828"/>
      <c r="D12" s="638"/>
      <c r="F12" s="563" t="s">
        <v>53</v>
      </c>
      <c r="G12" s="899" t="s">
        <v>142</v>
      </c>
      <c r="H12" s="899"/>
      <c r="I12" s="900"/>
      <c r="J12" s="900"/>
      <c r="K12" s="900"/>
      <c r="L12" s="900"/>
      <c r="M12" s="900"/>
      <c r="N12" s="900"/>
      <c r="O12" s="900"/>
      <c r="P12" s="900"/>
      <c r="Q12" s="900"/>
      <c r="R12" s="901"/>
      <c r="W12" s="166"/>
      <c r="X12" s="167"/>
      <c r="Y12" s="167"/>
      <c r="Z12" s="167"/>
      <c r="AA12" s="167"/>
      <c r="AB12" s="167"/>
      <c r="AC12" s="167"/>
      <c r="AD12" s="167"/>
      <c r="AE12" s="167"/>
      <c r="AF12" s="167"/>
    </row>
    <row r="13" spans="1:32" ht="14.25" x14ac:dyDescent="0.2">
      <c r="A13" s="828"/>
      <c r="D13" s="638"/>
      <c r="G13" s="897" t="s">
        <v>162</v>
      </c>
      <c r="H13" s="897"/>
      <c r="I13" s="898" t="s">
        <v>163</v>
      </c>
      <c r="J13" s="898"/>
      <c r="K13" s="898"/>
      <c r="L13" s="898"/>
      <c r="M13" s="898"/>
      <c r="N13" s="898"/>
      <c r="O13" s="898"/>
      <c r="P13" s="898"/>
      <c r="Q13" s="898"/>
      <c r="R13" s="898"/>
      <c r="W13" s="166"/>
      <c r="X13" s="167"/>
      <c r="Y13" s="167"/>
      <c r="Z13" s="167"/>
      <c r="AA13" s="167"/>
      <c r="AB13" s="167"/>
      <c r="AC13" s="167"/>
      <c r="AD13" s="167"/>
      <c r="AE13" s="167"/>
      <c r="AF13" s="167"/>
    </row>
    <row r="14" spans="1:32" ht="15.75" x14ac:dyDescent="0.2">
      <c r="A14" s="828"/>
      <c r="D14" s="638"/>
      <c r="F14" s="152" t="s">
        <v>28</v>
      </c>
      <c r="G14" s="159"/>
      <c r="H14" s="89"/>
      <c r="I14" s="89"/>
      <c r="J14" s="89"/>
      <c r="K14" s="14" t="s">
        <v>33</v>
      </c>
      <c r="M14" s="89"/>
      <c r="N14" s="89"/>
      <c r="O14" s="89"/>
      <c r="P14" s="89"/>
      <c r="Q14" s="89"/>
      <c r="R14" s="89"/>
      <c r="W14" s="166"/>
      <c r="Y14" s="86" t="s">
        <v>156</v>
      </c>
      <c r="AA14" s="149" t="s">
        <v>157</v>
      </c>
      <c r="AC14" s="27"/>
      <c r="AD14" s="167"/>
      <c r="AE14" s="167"/>
      <c r="AF14" s="167"/>
    </row>
    <row r="15" spans="1:32" ht="26.25" customHeight="1" x14ac:dyDescent="0.2">
      <c r="A15" s="828"/>
      <c r="D15" s="638"/>
      <c r="F15" s="15" t="s">
        <v>34</v>
      </c>
      <c r="G15" s="894"/>
      <c r="H15" s="894"/>
      <c r="I15" s="894"/>
      <c r="J15" s="89"/>
      <c r="K15" s="15" t="s">
        <v>34</v>
      </c>
      <c r="L15" s="90"/>
      <c r="M15" s="90"/>
      <c r="N15" s="894"/>
      <c r="O15" s="894"/>
      <c r="P15" s="894"/>
      <c r="Q15" s="894"/>
      <c r="R15" s="894"/>
      <c r="W15" s="166"/>
      <c r="X15" s="86" t="s">
        <v>142</v>
      </c>
      <c r="Y15" s="167"/>
      <c r="Z15" s="167"/>
      <c r="AA15" s="167"/>
      <c r="AB15" s="167"/>
      <c r="AC15" s="167"/>
      <c r="AD15" s="167"/>
      <c r="AE15" s="167"/>
      <c r="AF15" s="167"/>
    </row>
    <row r="16" spans="1:32" ht="26.25" customHeight="1" x14ac:dyDescent="0.2">
      <c r="A16" s="828"/>
      <c r="D16" s="638"/>
      <c r="F16" s="16" t="s">
        <v>29</v>
      </c>
      <c r="G16" s="896"/>
      <c r="H16" s="896"/>
      <c r="I16" s="896"/>
      <c r="J16" s="89"/>
      <c r="K16" s="16" t="s">
        <v>29</v>
      </c>
      <c r="L16" s="91"/>
      <c r="M16" s="91"/>
      <c r="N16" s="896"/>
      <c r="O16" s="896"/>
      <c r="P16" s="896"/>
      <c r="Q16" s="896"/>
      <c r="R16" s="896"/>
      <c r="W16" s="166"/>
      <c r="X16" s="149" t="s">
        <v>158</v>
      </c>
      <c r="Y16" s="167"/>
      <c r="Z16" s="167"/>
      <c r="AA16" s="167"/>
      <c r="AB16" s="167"/>
      <c r="AC16" s="167"/>
      <c r="AD16" s="167"/>
      <c r="AE16" s="167"/>
      <c r="AF16" s="167"/>
    </row>
    <row r="17" spans="1:38" ht="26.25" customHeight="1" x14ac:dyDescent="0.2">
      <c r="A17" s="828"/>
      <c r="D17" s="638"/>
      <c r="F17" s="16" t="s">
        <v>30</v>
      </c>
      <c r="G17" s="896"/>
      <c r="H17" s="896"/>
      <c r="I17" s="896"/>
      <c r="J17" s="89"/>
      <c r="K17" s="16" t="s">
        <v>30</v>
      </c>
      <c r="L17" s="91"/>
      <c r="M17" s="91"/>
      <c r="N17" s="896"/>
      <c r="O17" s="896"/>
      <c r="P17" s="896"/>
      <c r="Q17" s="896"/>
      <c r="R17" s="896"/>
      <c r="X17" s="149" t="s">
        <v>159</v>
      </c>
    </row>
    <row r="18" spans="1:38" ht="26.25" customHeight="1" x14ac:dyDescent="0.2">
      <c r="A18" s="828"/>
      <c r="D18" s="638"/>
      <c r="F18" s="16" t="s">
        <v>32</v>
      </c>
      <c r="G18" s="896"/>
      <c r="H18" s="896"/>
      <c r="I18" s="896"/>
      <c r="J18" s="89"/>
      <c r="K18" s="16" t="s">
        <v>32</v>
      </c>
      <c r="L18" s="91"/>
      <c r="M18" s="91"/>
      <c r="N18" s="896"/>
      <c r="O18" s="896"/>
      <c r="P18" s="896"/>
      <c r="Q18" s="896"/>
      <c r="R18" s="896"/>
      <c r="X18" s="149" t="s">
        <v>160</v>
      </c>
    </row>
    <row r="19" spans="1:38" ht="26.25" customHeight="1" x14ac:dyDescent="0.2">
      <c r="A19" s="828"/>
      <c r="D19" s="638"/>
      <c r="F19" s="16" t="s">
        <v>31</v>
      </c>
      <c r="G19" s="896"/>
      <c r="H19" s="896"/>
      <c r="I19" s="896"/>
      <c r="J19" s="89"/>
      <c r="K19" s="902" t="s">
        <v>31</v>
      </c>
      <c r="L19" s="902"/>
      <c r="M19" s="902"/>
      <c r="N19" s="896"/>
      <c r="O19" s="896"/>
      <c r="P19" s="896"/>
      <c r="Q19" s="896"/>
      <c r="R19" s="896"/>
      <c r="X19" s="149" t="s">
        <v>161</v>
      </c>
    </row>
    <row r="20" spans="1:38" ht="14.25" x14ac:dyDescent="0.2">
      <c r="A20" s="828"/>
      <c r="D20" s="638"/>
      <c r="G20" s="15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X20" s="86" t="s">
        <v>171</v>
      </c>
    </row>
    <row r="21" spans="1:38" x14ac:dyDescent="0.2">
      <c r="A21" s="828"/>
      <c r="D21" s="638"/>
      <c r="F21" s="17" t="s">
        <v>39</v>
      </c>
      <c r="G21" s="160" t="s">
        <v>206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X21" s="86" t="s">
        <v>172</v>
      </c>
    </row>
    <row r="22" spans="1:38" s="92" customFormat="1" x14ac:dyDescent="0.2">
      <c r="A22" s="828"/>
      <c r="D22" s="638"/>
      <c r="F22" s="18"/>
      <c r="G22" s="161" t="s">
        <v>35</v>
      </c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08"/>
      <c r="V22" s="93"/>
      <c r="AL22" s="93"/>
    </row>
    <row r="23" spans="1:38" ht="15.75" x14ac:dyDescent="0.25">
      <c r="A23" s="828"/>
      <c r="D23" s="638"/>
      <c r="F23" s="830" t="s">
        <v>36</v>
      </c>
      <c r="G23" s="831"/>
      <c r="H23" s="831"/>
      <c r="I23" s="831"/>
      <c r="J23" s="30" t="s">
        <v>173</v>
      </c>
      <c r="K23" s="32"/>
      <c r="L23" s="32"/>
      <c r="M23" s="32"/>
      <c r="N23" s="32"/>
      <c r="O23" s="32"/>
      <c r="P23" s="32"/>
      <c r="Q23" s="32"/>
      <c r="R23" s="33"/>
    </row>
    <row r="24" spans="1:38" s="94" customFormat="1" ht="3.75" customHeight="1" x14ac:dyDescent="0.25">
      <c r="A24" s="828"/>
      <c r="D24" s="638"/>
      <c r="F24" s="564"/>
      <c r="G24" s="565"/>
      <c r="H24" s="566"/>
      <c r="I24" s="566"/>
      <c r="J24" s="36" t="s">
        <v>37</v>
      </c>
      <c r="K24" s="28"/>
      <c r="L24" s="28"/>
      <c r="M24" s="28"/>
      <c r="N24" s="28"/>
      <c r="O24" s="28"/>
      <c r="P24" s="28"/>
      <c r="Q24" s="28"/>
      <c r="R24" s="29"/>
      <c r="S24" s="108"/>
      <c r="V24" s="95"/>
      <c r="AL24" s="95"/>
    </row>
    <row r="25" spans="1:38" s="96" customFormat="1" ht="15.75" x14ac:dyDescent="0.25">
      <c r="A25" s="828"/>
      <c r="D25" s="638"/>
      <c r="F25" s="832" t="s">
        <v>38</v>
      </c>
      <c r="G25" s="833"/>
      <c r="H25" s="833"/>
      <c r="I25" s="833"/>
      <c r="J25" s="31"/>
      <c r="K25" s="34"/>
      <c r="L25" s="34"/>
      <c r="M25" s="34"/>
      <c r="N25" s="34"/>
      <c r="O25" s="34"/>
      <c r="P25" s="34"/>
      <c r="Q25" s="34"/>
      <c r="R25" s="35"/>
      <c r="S25" s="108"/>
      <c r="V25" s="97"/>
      <c r="AL25" s="97"/>
    </row>
    <row r="26" spans="1:38" s="40" customFormat="1" ht="14.25" x14ac:dyDescent="0.2">
      <c r="A26" s="828"/>
      <c r="D26" s="638"/>
      <c r="F26" s="903" t="s">
        <v>74</v>
      </c>
      <c r="G26" s="903"/>
      <c r="H26" s="903"/>
      <c r="I26" s="903"/>
      <c r="J26" s="903"/>
      <c r="K26" s="903"/>
      <c r="L26" s="903"/>
      <c r="M26" s="903"/>
      <c r="N26" s="903"/>
      <c r="O26" s="903"/>
      <c r="P26" s="903"/>
      <c r="Q26" s="903"/>
      <c r="R26" s="903"/>
      <c r="S26" s="108"/>
      <c r="V26" s="98"/>
      <c r="AB26" s="6"/>
      <c r="AD26" s="6"/>
      <c r="AL26" s="98"/>
    </row>
    <row r="27" spans="1:38" s="62" customFormat="1" ht="14.25" x14ac:dyDescent="0.2">
      <c r="A27" s="828"/>
      <c r="D27" s="638"/>
      <c r="F27" s="153"/>
      <c r="G27" s="153"/>
      <c r="S27" s="108"/>
      <c r="V27" s="99"/>
      <c r="AB27" s="6"/>
      <c r="AC27" s="40"/>
      <c r="AD27" s="6"/>
      <c r="AL27" s="99"/>
    </row>
    <row r="28" spans="1:38" s="84" customFormat="1" ht="12.75" x14ac:dyDescent="0.2">
      <c r="A28" s="828"/>
      <c r="D28" s="639" t="s">
        <v>153</v>
      </c>
      <c r="F28" s="904"/>
      <c r="G28" s="904"/>
      <c r="H28" s="904"/>
      <c r="I28" s="904"/>
      <c r="J28" s="904"/>
      <c r="K28" s="904"/>
      <c r="L28" s="904"/>
      <c r="M28" s="904"/>
      <c r="N28" s="905"/>
      <c r="O28" s="906" t="s">
        <v>46</v>
      </c>
      <c r="P28" s="907"/>
      <c r="Q28" s="906" t="s">
        <v>47</v>
      </c>
      <c r="R28" s="907"/>
      <c r="V28" s="100"/>
      <c r="AB28" s="41"/>
      <c r="AC28" s="7"/>
      <c r="AD28" s="41"/>
      <c r="AL28" s="100"/>
    </row>
    <row r="29" spans="1:38" s="7" customFormat="1" ht="22.5" customHeight="1" x14ac:dyDescent="0.2">
      <c r="A29" s="828"/>
      <c r="D29" s="573"/>
      <c r="F29" s="488" t="s">
        <v>48</v>
      </c>
      <c r="G29" s="491"/>
      <c r="H29" s="913" t="s">
        <v>143</v>
      </c>
      <c r="I29" s="913"/>
      <c r="J29" s="913"/>
      <c r="K29" s="913"/>
      <c r="L29" s="913"/>
      <c r="M29" s="909">
        <v>14</v>
      </c>
      <c r="N29" s="910"/>
      <c r="O29" s="911">
        <f>N55</f>
        <v>0</v>
      </c>
      <c r="P29" s="912"/>
      <c r="Q29" s="878">
        <f>SUM(O29*14)</f>
        <v>0</v>
      </c>
      <c r="R29" s="879"/>
      <c r="S29" s="110"/>
      <c r="T29" s="576" t="s">
        <v>154</v>
      </c>
      <c r="V29" s="101"/>
      <c r="AB29" s="41"/>
      <c r="AD29" s="41"/>
      <c r="AL29" s="101"/>
    </row>
    <row r="30" spans="1:38" s="7" customFormat="1" ht="22.5" customHeight="1" x14ac:dyDescent="0.2">
      <c r="A30" s="828"/>
      <c r="D30" s="573"/>
      <c r="F30" s="488" t="s">
        <v>187</v>
      </c>
      <c r="G30" s="491"/>
      <c r="H30" s="913" t="s">
        <v>188</v>
      </c>
      <c r="I30" s="913"/>
      <c r="J30" s="913"/>
      <c r="K30" s="913"/>
      <c r="L30" s="913"/>
      <c r="M30" s="909">
        <v>3</v>
      </c>
      <c r="N30" s="910"/>
      <c r="O30" s="911">
        <f>N55</f>
        <v>0</v>
      </c>
      <c r="P30" s="912"/>
      <c r="Q30" s="878">
        <f>SUM(O30*3)</f>
        <v>0</v>
      </c>
      <c r="R30" s="879"/>
      <c r="T30" s="707" t="s">
        <v>154</v>
      </c>
      <c r="V30" s="101"/>
      <c r="AB30" s="41"/>
      <c r="AD30" s="41"/>
      <c r="AL30" s="101"/>
    </row>
    <row r="31" spans="1:38" s="7" customFormat="1" ht="22.5" customHeight="1" x14ac:dyDescent="0.2">
      <c r="A31" s="828"/>
      <c r="D31" s="573"/>
      <c r="F31" s="489" t="s">
        <v>58</v>
      </c>
      <c r="G31" s="490"/>
      <c r="H31" s="927" t="s">
        <v>144</v>
      </c>
      <c r="I31" s="927"/>
      <c r="J31" s="927"/>
      <c r="K31" s="927"/>
      <c r="L31" s="927"/>
      <c r="M31" s="909">
        <v>2.5</v>
      </c>
      <c r="N31" s="910"/>
      <c r="O31" s="876"/>
      <c r="P31" s="877"/>
      <c r="Q31" s="878">
        <f>SUM(O31*2.5)</f>
        <v>0</v>
      </c>
      <c r="R31" s="879"/>
      <c r="S31" s="109"/>
      <c r="V31" s="101"/>
      <c r="AL31" s="101"/>
    </row>
    <row r="32" spans="1:38" s="92" customFormat="1" ht="14.25" customHeight="1" x14ac:dyDescent="0.2">
      <c r="A32" s="828"/>
      <c r="D32" s="573"/>
      <c r="F32" s="492" t="s">
        <v>49</v>
      </c>
      <c r="G32" s="493"/>
      <c r="H32" s="908" t="s">
        <v>223</v>
      </c>
      <c r="I32" s="908"/>
      <c r="J32" s="908"/>
      <c r="K32" s="908"/>
      <c r="L32" s="908"/>
      <c r="M32" s="909">
        <v>6</v>
      </c>
      <c r="N32" s="910"/>
      <c r="O32" s="876"/>
      <c r="P32" s="877"/>
      <c r="Q32" s="878">
        <f>SUM(O32*6)</f>
        <v>0</v>
      </c>
      <c r="R32" s="879"/>
      <c r="S32" s="109"/>
      <c r="V32" s="93"/>
      <c r="AL32" s="93"/>
    </row>
    <row r="33" spans="1:38" s="92" customFormat="1" ht="15" customHeight="1" x14ac:dyDescent="0.2">
      <c r="A33" s="828"/>
      <c r="D33" s="573"/>
      <c r="F33" s="494"/>
      <c r="G33" s="113"/>
      <c r="H33" s="908"/>
      <c r="I33" s="908"/>
      <c r="J33" s="908"/>
      <c r="K33" s="908"/>
      <c r="L33" s="908"/>
      <c r="M33" s="909"/>
      <c r="N33" s="910"/>
      <c r="O33" s="876"/>
      <c r="P33" s="877"/>
      <c r="Q33" s="878"/>
      <c r="R33" s="879"/>
      <c r="S33" s="111"/>
      <c r="V33" s="93"/>
      <c r="AL33" s="93"/>
    </row>
    <row r="34" spans="1:38" s="92" customFormat="1" ht="14.25" customHeight="1" x14ac:dyDescent="0.2">
      <c r="A34" s="828"/>
      <c r="D34" s="573"/>
      <c r="F34" s="494"/>
      <c r="G34" s="113"/>
      <c r="H34" s="908" t="s">
        <v>224</v>
      </c>
      <c r="I34" s="908"/>
      <c r="J34" s="908"/>
      <c r="K34" s="908"/>
      <c r="L34" s="908"/>
      <c r="M34" s="909">
        <v>6</v>
      </c>
      <c r="N34" s="910"/>
      <c r="O34" s="876"/>
      <c r="P34" s="877"/>
      <c r="Q34" s="878">
        <f>SUM(O34*6)</f>
        <v>0</v>
      </c>
      <c r="R34" s="879"/>
      <c r="S34" s="109"/>
      <c r="V34" s="93"/>
      <c r="AL34" s="93"/>
    </row>
    <row r="35" spans="1:38" s="92" customFormat="1" ht="15" customHeight="1" x14ac:dyDescent="0.2">
      <c r="A35" s="828"/>
      <c r="D35" s="573"/>
      <c r="F35" s="494"/>
      <c r="G35" s="113"/>
      <c r="H35" s="908"/>
      <c r="I35" s="908"/>
      <c r="J35" s="908"/>
      <c r="K35" s="908"/>
      <c r="L35" s="908"/>
      <c r="M35" s="909"/>
      <c r="N35" s="910"/>
      <c r="O35" s="876"/>
      <c r="P35" s="877"/>
      <c r="Q35" s="878"/>
      <c r="R35" s="879"/>
      <c r="S35" s="111"/>
      <c r="V35" s="93"/>
      <c r="AL35" s="93"/>
    </row>
    <row r="36" spans="1:38" s="92" customFormat="1" ht="14.25" customHeight="1" x14ac:dyDescent="0.2">
      <c r="A36" s="828"/>
      <c r="D36" s="573"/>
      <c r="F36" s="494"/>
      <c r="G36" s="113"/>
      <c r="H36" s="928" t="s">
        <v>145</v>
      </c>
      <c r="I36" s="928"/>
      <c r="J36" s="928"/>
      <c r="K36" s="928"/>
      <c r="L36" s="928"/>
      <c r="M36" s="909">
        <v>6</v>
      </c>
      <c r="N36" s="910"/>
      <c r="O36" s="876"/>
      <c r="P36" s="877"/>
      <c r="Q36" s="878">
        <f>SUM(O36*6)</f>
        <v>0</v>
      </c>
      <c r="R36" s="879"/>
      <c r="S36" s="111"/>
      <c r="V36" s="93"/>
      <c r="AL36" s="93"/>
    </row>
    <row r="37" spans="1:38" s="92" customFormat="1" ht="14.25" x14ac:dyDescent="0.2">
      <c r="A37" s="828"/>
      <c r="D37" s="573"/>
      <c r="F37" s="495"/>
      <c r="G37" s="496"/>
      <c r="H37" s="928"/>
      <c r="I37" s="928"/>
      <c r="J37" s="928"/>
      <c r="K37" s="928"/>
      <c r="L37" s="928"/>
      <c r="M37" s="909"/>
      <c r="N37" s="910"/>
      <c r="O37" s="876"/>
      <c r="P37" s="877"/>
      <c r="Q37" s="878"/>
      <c r="R37" s="879"/>
      <c r="S37" s="112"/>
      <c r="V37" s="93"/>
      <c r="AL37" s="93"/>
    </row>
    <row r="38" spans="1:38" s="92" customFormat="1" ht="14.25" x14ac:dyDescent="0.2">
      <c r="A38" s="828"/>
      <c r="D38" s="573"/>
      <c r="F38" s="497" t="s">
        <v>50</v>
      </c>
      <c r="G38" s="498"/>
      <c r="H38" s="929" t="s">
        <v>146</v>
      </c>
      <c r="I38" s="929"/>
      <c r="J38" s="929"/>
      <c r="K38" s="929"/>
      <c r="L38" s="929"/>
      <c r="M38" s="930">
        <v>100</v>
      </c>
      <c r="N38" s="931"/>
      <c r="O38" s="880">
        <v>1</v>
      </c>
      <c r="P38" s="881"/>
      <c r="Q38" s="882">
        <v>100</v>
      </c>
      <c r="R38" s="883"/>
      <c r="S38" s="110"/>
      <c r="V38" s="93"/>
      <c r="AL38" s="93"/>
    </row>
    <row r="39" spans="1:38" s="92" customFormat="1" ht="15" thickBot="1" x14ac:dyDescent="0.25">
      <c r="A39" s="828"/>
      <c r="D39" s="573"/>
      <c r="F39" s="884" t="s">
        <v>51</v>
      </c>
      <c r="G39" s="885"/>
      <c r="H39" s="885"/>
      <c r="I39" s="885"/>
      <c r="J39" s="885"/>
      <c r="K39" s="885"/>
      <c r="L39" s="885"/>
      <c r="M39" s="885"/>
      <c r="N39" s="885"/>
      <c r="O39" s="885"/>
      <c r="P39" s="886"/>
      <c r="Q39" s="887">
        <f>SUM(Q29:R38)</f>
        <v>100</v>
      </c>
      <c r="R39" s="888"/>
      <c r="S39" s="112"/>
      <c r="V39" s="93"/>
      <c r="AL39" s="93"/>
    </row>
    <row r="40" spans="1:38" ht="15" thickTop="1" x14ac:dyDescent="0.2">
      <c r="A40" s="828"/>
      <c r="S40" s="110"/>
    </row>
    <row r="41" spans="1:38" s="92" customFormat="1" ht="18" customHeight="1" thickBot="1" x14ac:dyDescent="0.25">
      <c r="A41" s="828"/>
      <c r="D41" s="573"/>
      <c r="F41" s="925" t="s">
        <v>147</v>
      </c>
      <c r="G41" s="925"/>
      <c r="H41" s="623"/>
      <c r="I41" s="499" t="s">
        <v>148</v>
      </c>
      <c r="J41" s="227"/>
      <c r="K41" s="227"/>
      <c r="L41" s="227"/>
      <c r="M41" s="227"/>
      <c r="N41" s="227"/>
      <c r="O41" s="227"/>
      <c r="P41" s="227"/>
      <c r="Q41" s="227"/>
      <c r="R41" s="227"/>
      <c r="S41" s="111"/>
      <c r="V41" s="93"/>
      <c r="AB41" s="27"/>
      <c r="AC41" s="23"/>
      <c r="AD41" s="27"/>
      <c r="AL41" s="93"/>
    </row>
    <row r="42" spans="1:38" s="92" customFormat="1" ht="18" customHeight="1" thickBot="1" x14ac:dyDescent="0.25">
      <c r="A42" s="828"/>
      <c r="D42" s="573"/>
      <c r="F42" s="926"/>
      <c r="G42" s="926"/>
      <c r="H42" s="624"/>
      <c r="I42" s="625" t="s">
        <v>52</v>
      </c>
      <c r="J42" s="500"/>
      <c r="K42" s="500"/>
      <c r="L42" s="500"/>
      <c r="M42" s="500"/>
      <c r="N42" s="500"/>
      <c r="O42" s="500"/>
      <c r="P42" s="500"/>
      <c r="Q42" s="500"/>
      <c r="R42" s="500"/>
      <c r="S42" s="111"/>
      <c r="V42" s="93"/>
      <c r="AB42" s="27"/>
      <c r="AC42" s="23"/>
      <c r="AD42" s="27"/>
      <c r="AL42" s="93"/>
    </row>
    <row r="43" spans="1:38" ht="14.25" x14ac:dyDescent="0.2">
      <c r="A43" s="828"/>
      <c r="F43" s="919" t="s">
        <v>149</v>
      </c>
      <c r="G43" s="920"/>
      <c r="H43" s="920"/>
      <c r="I43" s="920"/>
      <c r="J43" s="921"/>
      <c r="K43" s="870" t="s">
        <v>150</v>
      </c>
      <c r="L43" s="871"/>
      <c r="M43" s="871"/>
      <c r="N43" s="872"/>
      <c r="O43" s="870" t="s">
        <v>119</v>
      </c>
      <c r="P43" s="871"/>
      <c r="Q43" s="871"/>
      <c r="R43" s="872"/>
      <c r="AB43" s="27"/>
      <c r="AC43" s="23"/>
      <c r="AD43" s="27"/>
    </row>
    <row r="44" spans="1:38" s="92" customFormat="1" ht="26.25" customHeight="1" x14ac:dyDescent="0.2">
      <c r="A44" s="828"/>
      <c r="D44" s="573"/>
      <c r="F44" s="932"/>
      <c r="G44" s="933"/>
      <c r="H44" s="933"/>
      <c r="I44" s="933"/>
      <c r="J44" s="934"/>
      <c r="K44" s="922"/>
      <c r="L44" s="923"/>
      <c r="M44" s="923"/>
      <c r="N44" s="924"/>
      <c r="O44" s="873"/>
      <c r="P44" s="874"/>
      <c r="Q44" s="874"/>
      <c r="R44" s="875"/>
      <c r="S44" s="487" t="s">
        <v>52</v>
      </c>
      <c r="V44" s="93"/>
      <c r="AB44" s="27"/>
      <c r="AC44" s="23"/>
      <c r="AD44" s="27"/>
      <c r="AL44" s="93"/>
    </row>
    <row r="45" spans="1:38" ht="15" thickBot="1" x14ac:dyDescent="0.25">
      <c r="A45" s="829"/>
      <c r="K45" s="695" t="s">
        <v>185</v>
      </c>
    </row>
    <row r="46" spans="1:38" ht="23.25" x14ac:dyDescent="0.35">
      <c r="A46" s="834"/>
      <c r="F46" s="147" t="s">
        <v>76</v>
      </c>
    </row>
    <row r="47" spans="1:38" ht="15" customHeight="1" x14ac:dyDescent="0.2">
      <c r="A47" s="835"/>
    </row>
    <row r="48" spans="1:38" s="62" customFormat="1" ht="15" customHeight="1" x14ac:dyDescent="0.2">
      <c r="A48" s="835"/>
      <c r="D48" s="573"/>
      <c r="F48" s="154" t="s">
        <v>40</v>
      </c>
      <c r="G48" s="149"/>
      <c r="H48" s="86"/>
      <c r="I48" s="86"/>
      <c r="J48" s="86"/>
      <c r="K48" s="86"/>
      <c r="L48" s="86"/>
      <c r="M48" s="86"/>
      <c r="N48" s="86"/>
      <c r="O48" s="86"/>
      <c r="P48" s="86"/>
      <c r="R48" s="86"/>
      <c r="S48" s="108"/>
      <c r="V48" s="99"/>
      <c r="AB48" s="6"/>
      <c r="AC48" s="40"/>
      <c r="AD48" s="6"/>
      <c r="AL48" s="99"/>
    </row>
    <row r="49" spans="1:38" s="62" customFormat="1" ht="15" customHeight="1" x14ac:dyDescent="0.2">
      <c r="A49" s="835"/>
      <c r="D49" s="573"/>
      <c r="F49" s="107"/>
      <c r="G49" s="107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108"/>
      <c r="V49" s="99"/>
      <c r="AB49" s="6"/>
      <c r="AC49" s="40"/>
      <c r="AD49" s="6"/>
      <c r="AL49" s="99"/>
    </row>
    <row r="50" spans="1:38" ht="15" customHeight="1" x14ac:dyDescent="0.2">
      <c r="A50" s="835"/>
      <c r="F50" s="642" t="s">
        <v>14</v>
      </c>
      <c r="G50" s="642" t="s">
        <v>15</v>
      </c>
      <c r="H50" s="102"/>
      <c r="I50" s="103" t="s">
        <v>119</v>
      </c>
      <c r="J50" s="102"/>
      <c r="K50" s="102"/>
      <c r="L50" s="102"/>
      <c r="M50" s="102"/>
      <c r="N50" s="20" t="s">
        <v>59</v>
      </c>
      <c r="O50" s="20" t="s">
        <v>41</v>
      </c>
      <c r="P50" s="20" t="s">
        <v>42</v>
      </c>
      <c r="Q50" s="20" t="s">
        <v>43</v>
      </c>
      <c r="R50" s="21" t="s">
        <v>44</v>
      </c>
      <c r="AB50" s="27"/>
      <c r="AC50" s="23"/>
      <c r="AD50" s="27"/>
    </row>
    <row r="51" spans="1:38" ht="24" customHeight="1" x14ac:dyDescent="0.2">
      <c r="A51" s="835"/>
      <c r="E51" s="86">
        <v>1</v>
      </c>
      <c r="F51" s="643"/>
      <c r="G51" s="914"/>
      <c r="H51" s="915"/>
      <c r="I51" s="916"/>
      <c r="J51" s="916"/>
      <c r="K51" s="916"/>
      <c r="L51" s="916"/>
      <c r="M51" s="917"/>
      <c r="N51" s="501"/>
      <c r="O51" s="501"/>
      <c r="P51" s="644"/>
      <c r="Q51" s="502"/>
      <c r="R51" s="824" t="s">
        <v>213</v>
      </c>
      <c r="AB51" s="27"/>
      <c r="AC51" s="23"/>
      <c r="AD51" s="27"/>
    </row>
    <row r="52" spans="1:38" s="84" customFormat="1" ht="24" customHeight="1" x14ac:dyDescent="0.2">
      <c r="A52" s="835"/>
      <c r="D52" s="573"/>
      <c r="E52" s="84">
        <v>2</v>
      </c>
      <c r="F52" s="643"/>
      <c r="G52" s="914"/>
      <c r="H52" s="915"/>
      <c r="I52" s="916"/>
      <c r="J52" s="916"/>
      <c r="K52" s="916"/>
      <c r="L52" s="916"/>
      <c r="M52" s="917"/>
      <c r="N52" s="501"/>
      <c r="O52" s="501"/>
      <c r="P52" s="644"/>
      <c r="Q52" s="502"/>
      <c r="R52" s="810" t="s">
        <v>214</v>
      </c>
      <c r="S52" s="108"/>
      <c r="V52" s="100"/>
      <c r="AB52" s="41"/>
      <c r="AC52" s="7"/>
      <c r="AD52" s="41"/>
      <c r="AL52" s="100"/>
    </row>
    <row r="53" spans="1:38" s="84" customFormat="1" ht="24" customHeight="1" x14ac:dyDescent="0.2">
      <c r="A53" s="835"/>
      <c r="D53" s="573"/>
      <c r="E53" s="84">
        <v>3</v>
      </c>
      <c r="F53" s="643"/>
      <c r="G53" s="914"/>
      <c r="H53" s="915"/>
      <c r="I53" s="916"/>
      <c r="J53" s="916"/>
      <c r="K53" s="916"/>
      <c r="L53" s="916"/>
      <c r="M53" s="917"/>
      <c r="N53" s="501"/>
      <c r="O53" s="501"/>
      <c r="P53" s="644"/>
      <c r="Q53" s="502"/>
      <c r="R53" s="810" t="s">
        <v>215</v>
      </c>
      <c r="S53" s="111"/>
      <c r="V53" s="100"/>
      <c r="AB53" s="41"/>
      <c r="AC53" s="7"/>
      <c r="AD53" s="41"/>
      <c r="AL53" s="100"/>
    </row>
    <row r="54" spans="1:38" s="84" customFormat="1" ht="24" customHeight="1" x14ac:dyDescent="0.2">
      <c r="A54" s="835"/>
      <c r="D54" s="573"/>
      <c r="E54" s="84">
        <v>4</v>
      </c>
      <c r="F54" s="645"/>
      <c r="G54" s="914"/>
      <c r="H54" s="915"/>
      <c r="I54" s="918"/>
      <c r="J54" s="918"/>
      <c r="K54" s="918"/>
      <c r="L54" s="918"/>
      <c r="M54" s="915"/>
      <c r="N54" s="501"/>
      <c r="O54" s="501"/>
      <c r="P54" s="644"/>
      <c r="Q54" s="502"/>
      <c r="R54" s="810" t="s">
        <v>216</v>
      </c>
      <c r="S54" s="110"/>
      <c r="T54" s="84" t="s">
        <v>218</v>
      </c>
      <c r="V54" s="100"/>
      <c r="AB54" s="41"/>
      <c r="AC54" s="7"/>
      <c r="AD54" s="41"/>
      <c r="AL54" s="100"/>
    </row>
    <row r="55" spans="1:38" s="84" customFormat="1" ht="24" customHeight="1" x14ac:dyDescent="0.2">
      <c r="A55" s="835"/>
      <c r="D55" s="573"/>
      <c r="F55" s="149"/>
      <c r="G55" s="149"/>
      <c r="H55" s="86"/>
      <c r="I55" s="86"/>
      <c r="J55" s="86"/>
      <c r="K55" s="86"/>
      <c r="M55" s="104" t="s">
        <v>68</v>
      </c>
      <c r="N55" s="935">
        <f>SUM(S84+S103+S128+S156+S175+S203+S232+S270)</f>
        <v>0</v>
      </c>
      <c r="O55" s="936"/>
      <c r="P55" s="936"/>
      <c r="Q55" s="937"/>
      <c r="R55" s="86"/>
      <c r="S55" s="110"/>
      <c r="V55" s="100"/>
      <c r="AB55" s="41"/>
      <c r="AC55" s="7"/>
      <c r="AD55" s="41"/>
      <c r="AL55" s="100"/>
    </row>
    <row r="56" spans="1:38" ht="15" customHeight="1" x14ac:dyDescent="0.2">
      <c r="A56" s="835"/>
    </row>
    <row r="57" spans="1:38" ht="25.5" x14ac:dyDescent="0.2">
      <c r="A57" s="835"/>
      <c r="F57" s="155" t="s">
        <v>72</v>
      </c>
      <c r="G57" s="107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115"/>
      <c r="T57" s="62"/>
      <c r="U57" s="62"/>
      <c r="W57" s="954"/>
      <c r="X57" s="954"/>
      <c r="Y57" s="124"/>
      <c r="Z57" s="124"/>
      <c r="AA57" s="124"/>
      <c r="AB57" s="124"/>
      <c r="AC57" s="124"/>
      <c r="AD57" s="125"/>
      <c r="AE57" s="125"/>
      <c r="AF57" s="125"/>
      <c r="AG57" s="125"/>
      <c r="AH57" s="125"/>
      <c r="AI57" s="125"/>
      <c r="AJ57" s="125"/>
    </row>
    <row r="58" spans="1:38" ht="45" customHeight="1" x14ac:dyDescent="0.2">
      <c r="A58" s="835"/>
      <c r="F58" s="845" t="s">
        <v>139</v>
      </c>
      <c r="G58" s="845"/>
      <c r="H58" s="845"/>
      <c r="I58" s="845"/>
      <c r="J58" s="845"/>
      <c r="K58" s="845"/>
      <c r="L58" s="845"/>
      <c r="M58" s="845"/>
      <c r="N58" s="845"/>
      <c r="O58" s="845"/>
      <c r="P58" s="845"/>
      <c r="Q58" s="845"/>
      <c r="R58" s="845"/>
      <c r="S58" s="115"/>
      <c r="T58" s="89"/>
      <c r="U58" s="89"/>
      <c r="W58" s="124"/>
      <c r="X58" s="124"/>
      <c r="Y58" s="124"/>
      <c r="Z58" s="124"/>
      <c r="AA58" s="124"/>
      <c r="AB58" s="124"/>
      <c r="AC58" s="124"/>
      <c r="AD58" s="124"/>
      <c r="AE58" s="125"/>
      <c r="AF58" s="125"/>
      <c r="AG58" s="125"/>
      <c r="AH58" s="125"/>
      <c r="AI58" s="125"/>
      <c r="AJ58" s="125"/>
    </row>
    <row r="59" spans="1:38" ht="18" x14ac:dyDescent="0.2">
      <c r="A59" s="835"/>
      <c r="F59" s="846" t="s">
        <v>72</v>
      </c>
      <c r="G59" s="849" t="s">
        <v>5</v>
      </c>
      <c r="H59" s="850"/>
      <c r="I59" s="851" t="s">
        <v>70</v>
      </c>
      <c r="J59" s="852"/>
      <c r="K59" s="852"/>
      <c r="L59" s="852"/>
      <c r="M59" s="853"/>
      <c r="N59" s="955" t="s">
        <v>8</v>
      </c>
      <c r="O59" s="956"/>
      <c r="P59" s="956"/>
      <c r="Q59" s="956"/>
      <c r="R59" s="957"/>
      <c r="S59" s="115"/>
      <c r="T59" s="89"/>
      <c r="U59" s="89"/>
      <c r="W59" s="124"/>
      <c r="X59" s="124"/>
      <c r="Y59" s="124"/>
      <c r="Z59" s="124"/>
      <c r="AA59" s="124"/>
      <c r="AB59" s="124"/>
      <c r="AC59" s="124"/>
      <c r="AD59" s="124"/>
      <c r="AE59" s="125"/>
      <c r="AF59" s="125"/>
      <c r="AG59" s="125"/>
      <c r="AH59" s="125"/>
      <c r="AI59" s="125"/>
      <c r="AJ59" s="125"/>
    </row>
    <row r="60" spans="1:38" ht="14.25" customHeight="1" x14ac:dyDescent="0.2">
      <c r="A60" s="835"/>
      <c r="F60" s="847"/>
      <c r="G60" s="854" t="str">
        <f>CONCATENATE(Z$76,X$78," - ",Z$78)</f>
        <v>Jg. 2004 - 2007</v>
      </c>
      <c r="H60" s="855"/>
      <c r="I60" s="856" t="str">
        <f>CONCATENATE(Z$76,Z$79," - ",AB$79)</f>
        <v>Jg. 2008 - 2010</v>
      </c>
      <c r="J60" s="857"/>
      <c r="K60" s="857"/>
      <c r="L60" s="857"/>
      <c r="M60" s="858"/>
      <c r="N60" s="859" t="str">
        <f>CONCATENATE(Z$76,AD$78," + ",AF$80)</f>
        <v>Jg. 2011 +  jünger</v>
      </c>
      <c r="O60" s="860"/>
      <c r="P60" s="860"/>
      <c r="Q60" s="860"/>
      <c r="R60" s="861"/>
      <c r="S60" s="115"/>
      <c r="T60" s="83"/>
      <c r="U60" s="83"/>
      <c r="W60" s="124"/>
      <c r="X60" s="124"/>
      <c r="Y60" s="124"/>
      <c r="Z60" s="124"/>
      <c r="AA60" s="124"/>
      <c r="AB60" s="124"/>
      <c r="AC60" s="124"/>
      <c r="AD60" s="124"/>
      <c r="AE60" s="125"/>
      <c r="AF60" s="125"/>
      <c r="AG60" s="125"/>
      <c r="AH60" s="125"/>
      <c r="AI60" s="125"/>
      <c r="AJ60" s="125"/>
    </row>
    <row r="61" spans="1:38" ht="14.25" customHeight="1" x14ac:dyDescent="0.2">
      <c r="A61" s="835"/>
      <c r="F61" s="848"/>
      <c r="G61" s="862" t="s">
        <v>78</v>
      </c>
      <c r="H61" s="863"/>
      <c r="I61" s="864" t="s">
        <v>78</v>
      </c>
      <c r="J61" s="865"/>
      <c r="K61" s="865"/>
      <c r="L61" s="865"/>
      <c r="M61" s="866"/>
      <c r="N61" s="867" t="s">
        <v>77</v>
      </c>
      <c r="O61" s="868"/>
      <c r="P61" s="868"/>
      <c r="Q61" s="868"/>
      <c r="R61" s="869"/>
      <c r="S61" s="117"/>
      <c r="T61" s="83"/>
      <c r="U61" s="83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5"/>
      <c r="AH61" s="125"/>
      <c r="AI61" s="125"/>
      <c r="AJ61" s="125"/>
    </row>
    <row r="62" spans="1:38" ht="33" customHeight="1" x14ac:dyDescent="0.2">
      <c r="A62" s="835"/>
      <c r="F62" s="148" t="s">
        <v>20</v>
      </c>
      <c r="G62" s="837"/>
      <c r="H62" s="838"/>
      <c r="I62" s="839"/>
      <c r="J62" s="840"/>
      <c r="K62" s="840"/>
      <c r="L62" s="840"/>
      <c r="M62" s="841"/>
      <c r="N62" s="842"/>
      <c r="O62" s="843"/>
      <c r="P62" s="843"/>
      <c r="Q62" s="843"/>
      <c r="R62" s="844"/>
      <c r="S62" s="115"/>
      <c r="T62" s="83"/>
      <c r="U62" s="83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</row>
    <row r="63" spans="1:38" ht="15" customHeight="1" x14ac:dyDescent="0.2">
      <c r="A63" s="835"/>
      <c r="F63" s="96"/>
      <c r="G63" s="96"/>
      <c r="S63" s="118"/>
      <c r="T63" s="83"/>
      <c r="U63" s="83"/>
    </row>
    <row r="64" spans="1:38" ht="36" hidden="1" x14ac:dyDescent="0.2">
      <c r="A64" s="835"/>
      <c r="F64" s="658" t="s">
        <v>182</v>
      </c>
      <c r="G64" s="837"/>
      <c r="H64" s="838"/>
      <c r="I64" s="839"/>
      <c r="J64" s="840"/>
      <c r="K64" s="840"/>
      <c r="L64" s="840"/>
      <c r="M64" s="841"/>
      <c r="N64" s="842"/>
      <c r="O64" s="843"/>
      <c r="P64" s="843"/>
      <c r="Q64" s="843"/>
      <c r="R64" s="844"/>
      <c r="S64" s="118"/>
      <c r="T64" s="83"/>
      <c r="U64" s="83"/>
    </row>
    <row r="65" spans="1:38" ht="22.5" customHeight="1" x14ac:dyDescent="0.2">
      <c r="A65" s="835"/>
      <c r="S65" s="118"/>
      <c r="T65" s="83"/>
      <c r="U65" s="83"/>
    </row>
    <row r="66" spans="1:38" ht="15" customHeight="1" x14ac:dyDescent="0.2">
      <c r="A66" s="835"/>
      <c r="F66" s="60" t="s">
        <v>12</v>
      </c>
      <c r="G66" s="94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</row>
    <row r="67" spans="1:38" ht="46.5" customHeight="1" x14ac:dyDescent="0.2">
      <c r="A67" s="835"/>
      <c r="F67" s="845" t="s">
        <v>140</v>
      </c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</row>
    <row r="68" spans="1:38" ht="18" x14ac:dyDescent="0.2">
      <c r="A68" s="835"/>
      <c r="C68" s="89"/>
      <c r="D68" s="574"/>
      <c r="E68" s="89"/>
      <c r="F68" s="846" t="s">
        <v>69</v>
      </c>
      <c r="G68" s="849" t="s">
        <v>5</v>
      </c>
      <c r="H68" s="850"/>
      <c r="I68" s="851" t="s">
        <v>70</v>
      </c>
      <c r="J68" s="852"/>
      <c r="K68" s="852"/>
      <c r="L68" s="852"/>
      <c r="M68" s="853"/>
      <c r="N68" s="955" t="s">
        <v>8</v>
      </c>
      <c r="O68" s="956"/>
      <c r="P68" s="956"/>
      <c r="Q68" s="956"/>
      <c r="R68" s="957"/>
    </row>
    <row r="69" spans="1:38" s="62" customFormat="1" ht="14.25" customHeight="1" x14ac:dyDescent="0.2">
      <c r="A69" s="835"/>
      <c r="C69" s="116"/>
      <c r="D69" s="574"/>
      <c r="E69" s="116"/>
      <c r="F69" s="847"/>
      <c r="G69" s="854" t="str">
        <f>CONCATENATE(Z$76,X$78," - ",Z$78)</f>
        <v>Jg. 2004 - 2007</v>
      </c>
      <c r="H69" s="855"/>
      <c r="I69" s="856" t="str">
        <f>CONCATENATE(Z$76,Z$79," - ",AB$79)</f>
        <v>Jg. 2008 - 2010</v>
      </c>
      <c r="J69" s="857"/>
      <c r="K69" s="857"/>
      <c r="L69" s="857"/>
      <c r="M69" s="858"/>
      <c r="N69" s="859" t="str">
        <f>CONCATENATE(Z$76,AD$78," + ",AF$80)</f>
        <v>Jg. 2011 +  jünger</v>
      </c>
      <c r="O69" s="860"/>
      <c r="P69" s="860"/>
      <c r="Q69" s="860"/>
      <c r="R69" s="861"/>
      <c r="S69" s="108"/>
      <c r="T69" s="86"/>
      <c r="U69" s="86"/>
      <c r="V69" s="87"/>
      <c r="AB69" s="6"/>
      <c r="AC69" s="40"/>
      <c r="AD69" s="6"/>
      <c r="AL69" s="99"/>
    </row>
    <row r="70" spans="1:38" s="62" customFormat="1" ht="14.25" customHeight="1" x14ac:dyDescent="0.2">
      <c r="A70" s="835"/>
      <c r="C70" s="116"/>
      <c r="D70" s="574"/>
      <c r="E70" s="116"/>
      <c r="F70" s="848"/>
      <c r="G70" s="862" t="s">
        <v>78</v>
      </c>
      <c r="H70" s="863"/>
      <c r="I70" s="864" t="s">
        <v>78</v>
      </c>
      <c r="J70" s="865"/>
      <c r="K70" s="865"/>
      <c r="L70" s="865"/>
      <c r="M70" s="866"/>
      <c r="N70" s="867" t="s">
        <v>77</v>
      </c>
      <c r="O70" s="868"/>
      <c r="P70" s="868"/>
      <c r="Q70" s="868"/>
      <c r="R70" s="869"/>
      <c r="S70" s="108"/>
      <c r="T70" s="86"/>
      <c r="U70" s="86"/>
      <c r="V70" s="87"/>
      <c r="Y70" s="6"/>
      <c r="Z70" s="40"/>
      <c r="AA70" s="6"/>
      <c r="AL70" s="99"/>
    </row>
    <row r="71" spans="1:38" ht="33" customHeight="1" x14ac:dyDescent="0.2">
      <c r="A71" s="835"/>
      <c r="C71" s="89"/>
      <c r="D71" s="574"/>
      <c r="E71" s="89"/>
      <c r="F71" s="148" t="s">
        <v>20</v>
      </c>
      <c r="G71" s="837"/>
      <c r="H71" s="838"/>
      <c r="I71" s="839"/>
      <c r="J71" s="840"/>
      <c r="K71" s="840"/>
      <c r="L71" s="840"/>
      <c r="M71" s="841"/>
      <c r="N71" s="842"/>
      <c r="O71" s="843"/>
      <c r="P71" s="843"/>
      <c r="Q71" s="843"/>
      <c r="R71" s="844"/>
      <c r="Y71" s="27"/>
      <c r="Z71" s="23"/>
      <c r="AA71" s="27"/>
    </row>
    <row r="72" spans="1:38" ht="15" customHeight="1" x14ac:dyDescent="0.2">
      <c r="A72" s="835"/>
      <c r="C72" s="89"/>
      <c r="D72" s="574"/>
      <c r="E72" s="89"/>
      <c r="J72" s="89"/>
      <c r="K72" s="105"/>
      <c r="L72" s="89"/>
      <c r="N72" s="89"/>
      <c r="O72" s="89"/>
      <c r="Y72" s="27"/>
      <c r="Z72" s="23"/>
      <c r="AA72" s="27"/>
    </row>
    <row r="73" spans="1:38" ht="36" hidden="1" x14ac:dyDescent="0.2">
      <c r="A73" s="835"/>
      <c r="F73" s="658" t="s">
        <v>182</v>
      </c>
      <c r="G73" s="837"/>
      <c r="H73" s="838"/>
      <c r="I73" s="839"/>
      <c r="J73" s="840"/>
      <c r="K73" s="840"/>
      <c r="L73" s="840"/>
      <c r="M73" s="841"/>
      <c r="N73" s="842"/>
      <c r="O73" s="843"/>
      <c r="P73" s="843"/>
      <c r="Q73" s="843"/>
      <c r="R73" s="844"/>
      <c r="S73" s="118"/>
      <c r="T73" s="83"/>
      <c r="U73" s="83"/>
    </row>
    <row r="74" spans="1:38" ht="22.5" customHeight="1" x14ac:dyDescent="0.2">
      <c r="A74" s="835"/>
      <c r="S74" s="118"/>
      <c r="T74" s="83"/>
      <c r="U74" s="83"/>
    </row>
    <row r="75" spans="1:38" ht="22.5" customHeight="1" thickBot="1" x14ac:dyDescent="0.25">
      <c r="A75" s="836"/>
      <c r="S75" s="118"/>
      <c r="T75" s="83"/>
      <c r="U75" s="83"/>
    </row>
    <row r="76" spans="1:38" s="84" customFormat="1" ht="26.25" x14ac:dyDescent="0.4">
      <c r="A76" s="114"/>
      <c r="B76" s="10"/>
      <c r="C76" s="3"/>
      <c r="D76" s="572"/>
      <c r="E76" s="86"/>
      <c r="F76" s="59" t="s">
        <v>79</v>
      </c>
      <c r="G76" s="157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86"/>
      <c r="S76" s="86"/>
      <c r="T76" s="86"/>
      <c r="U76" s="86"/>
      <c r="V76" s="87"/>
      <c r="W76" s="938">
        <f>W1</f>
        <v>2020</v>
      </c>
      <c r="X76" s="939"/>
      <c r="Y76" s="63"/>
      <c r="Z76" s="123" t="str">
        <f>Z1</f>
        <v xml:space="preserve">Jg. </v>
      </c>
      <c r="AA76" s="63"/>
      <c r="AB76" s="63"/>
      <c r="AC76" s="63"/>
      <c r="AD76" s="63"/>
      <c r="AE76" s="63"/>
      <c r="AF76" s="63"/>
      <c r="AG76" s="63"/>
      <c r="AH76" s="3"/>
      <c r="AL76" s="100"/>
    </row>
    <row r="77" spans="1:38" s="84" customFormat="1" ht="18" x14ac:dyDescent="0.25">
      <c r="A77" s="114"/>
      <c r="B77" s="10"/>
      <c r="C77" s="3"/>
      <c r="D77" s="572"/>
      <c r="E77" s="86"/>
      <c r="F77" s="38" t="str">
        <f>F7</f>
        <v>Sonntag  14. Juni 2020</v>
      </c>
      <c r="G77" s="158"/>
      <c r="H77" s="37"/>
      <c r="I77" s="37"/>
      <c r="J77" s="37"/>
      <c r="K77" s="39"/>
      <c r="L77" s="37"/>
      <c r="M77" s="37"/>
      <c r="N77" s="37"/>
      <c r="O77" s="37"/>
      <c r="P77" s="37"/>
      <c r="Q77" s="37"/>
      <c r="R77" s="86"/>
      <c r="S77" s="86"/>
      <c r="T77" s="86"/>
      <c r="U77" s="86"/>
      <c r="V77" s="87"/>
      <c r="W77" s="64" t="str">
        <f>W2</f>
        <v>U17</v>
      </c>
      <c r="X77" s="65"/>
      <c r="Y77" s="66" t="str">
        <f>Y2</f>
        <v>U14</v>
      </c>
      <c r="Z77" s="67"/>
      <c r="AA77" s="68" t="str">
        <f>AA2</f>
        <v>U12</v>
      </c>
      <c r="AB77" s="69"/>
      <c r="AC77" s="70" t="str">
        <f>AC2</f>
        <v>U10</v>
      </c>
      <c r="AD77" s="71"/>
      <c r="AE77" s="45"/>
      <c r="AF77" s="61"/>
      <c r="AG77" s="3"/>
      <c r="AH77" s="3"/>
      <c r="AL77" s="100"/>
    </row>
    <row r="78" spans="1:38" s="84" customFormat="1" ht="15" thickBot="1" x14ac:dyDescent="0.25">
      <c r="A78" s="114"/>
      <c r="B78" s="10"/>
      <c r="C78" s="3"/>
      <c r="D78" s="572"/>
      <c r="E78" s="86"/>
      <c r="F78" s="149"/>
      <c r="G78" s="149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7"/>
      <c r="W78" s="64">
        <f>W3</f>
        <v>16</v>
      </c>
      <c r="X78" s="72">
        <f>X3</f>
        <v>2004</v>
      </c>
      <c r="Y78" s="73">
        <f>Y3</f>
        <v>13</v>
      </c>
      <c r="Z78" s="74">
        <f>Z3</f>
        <v>2007</v>
      </c>
      <c r="AA78" s="75">
        <f>AA3</f>
        <v>11</v>
      </c>
      <c r="AB78" s="76">
        <f>AB3</f>
        <v>2009</v>
      </c>
      <c r="AC78" s="77">
        <f>AC3</f>
        <v>9</v>
      </c>
      <c r="AD78" s="78">
        <f t="shared" ref="AD78:AF80" si="0">AD3</f>
        <v>2011</v>
      </c>
      <c r="AE78" s="164">
        <f t="shared" si="0"/>
        <v>6</v>
      </c>
      <c r="AF78" s="78">
        <f t="shared" si="0"/>
        <v>2014</v>
      </c>
      <c r="AG78" s="3"/>
      <c r="AH78" s="3"/>
      <c r="AL78" s="100"/>
    </row>
    <row r="79" spans="1:38" s="84" customFormat="1" ht="18.75" x14ac:dyDescent="0.3">
      <c r="A79" s="940" t="s">
        <v>5</v>
      </c>
      <c r="B79" s="10"/>
      <c r="C79" s="3"/>
      <c r="D79" s="572"/>
      <c r="E79" s="86"/>
      <c r="F79" s="226" t="s">
        <v>55</v>
      </c>
      <c r="G79" s="149"/>
      <c r="H79" s="86"/>
      <c r="I79" s="86"/>
      <c r="J79" s="86"/>
      <c r="K79" s="86" t="s">
        <v>22</v>
      </c>
      <c r="L79" s="96" t="str">
        <f>CONCATENATE(X78," / ",X79," / ",X80)</f>
        <v>2004 / 2005 / 2006</v>
      </c>
      <c r="M79" s="96"/>
      <c r="N79" s="96"/>
      <c r="O79" s="96"/>
      <c r="P79" s="96"/>
      <c r="Q79" s="96"/>
      <c r="R79" s="96"/>
      <c r="S79" s="92"/>
      <c r="T79" s="92"/>
      <c r="U79" s="86"/>
      <c r="V79" s="87"/>
      <c r="W79" s="64">
        <f>W4</f>
        <v>15</v>
      </c>
      <c r="X79" s="72">
        <f>X4</f>
        <v>2005</v>
      </c>
      <c r="Y79" s="73">
        <f>Y4</f>
        <v>12</v>
      </c>
      <c r="Z79" s="74">
        <f>Z4</f>
        <v>2008</v>
      </c>
      <c r="AA79" s="75">
        <f>AA4</f>
        <v>10</v>
      </c>
      <c r="AB79" s="76">
        <f>AB4</f>
        <v>2010</v>
      </c>
      <c r="AC79" s="77">
        <f>AC4</f>
        <v>8</v>
      </c>
      <c r="AD79" s="78">
        <f t="shared" si="0"/>
        <v>2012</v>
      </c>
      <c r="AE79" s="164">
        <f t="shared" si="0"/>
        <v>5</v>
      </c>
      <c r="AF79" s="78">
        <f t="shared" si="0"/>
        <v>2015</v>
      </c>
      <c r="AG79" s="3"/>
      <c r="AH79" s="3"/>
      <c r="AL79" s="100"/>
    </row>
    <row r="80" spans="1:38" ht="14.25" x14ac:dyDescent="0.2">
      <c r="A80" s="941"/>
      <c r="B80" s="10"/>
      <c r="C80" s="3"/>
      <c r="D80" s="572"/>
      <c r="S80" s="92"/>
      <c r="T80" s="92"/>
      <c r="W80" s="64">
        <f>W5</f>
        <v>14</v>
      </c>
      <c r="X80" s="72">
        <f>X5</f>
        <v>2006</v>
      </c>
      <c r="Y80" s="73"/>
      <c r="Z80" s="67"/>
      <c r="AA80" s="75"/>
      <c r="AB80" s="69"/>
      <c r="AC80" s="164">
        <f>AC5</f>
        <v>7</v>
      </c>
      <c r="AD80" s="165">
        <f t="shared" si="0"/>
        <v>2013</v>
      </c>
      <c r="AE80" s="77" t="str">
        <f t="shared" si="0"/>
        <v xml:space="preserve"> +</v>
      </c>
      <c r="AF80" s="71" t="str">
        <f t="shared" si="0"/>
        <v xml:space="preserve"> jünger</v>
      </c>
      <c r="AG80" s="3"/>
      <c r="AH80" s="3"/>
    </row>
    <row r="81" spans="1:36" ht="15" x14ac:dyDescent="0.2">
      <c r="A81" s="941"/>
      <c r="B81" s="42"/>
      <c r="C81" s="1"/>
      <c r="D81" s="572"/>
      <c r="E81" s="227" t="s">
        <v>5</v>
      </c>
      <c r="F81" s="228" t="s">
        <v>81</v>
      </c>
      <c r="G81" s="107"/>
      <c r="H81" s="94"/>
      <c r="I81" s="149" t="s">
        <v>121</v>
      </c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5"/>
      <c r="W81" s="3"/>
      <c r="X81" s="3"/>
      <c r="Y81" s="3"/>
      <c r="Z81" s="3"/>
      <c r="AA81" s="3"/>
      <c r="AB81" s="79"/>
      <c r="AC81" s="63"/>
      <c r="AD81" s="79"/>
      <c r="AE81" s="3"/>
      <c r="AF81" s="3"/>
      <c r="AG81" s="3"/>
      <c r="AH81" s="3"/>
    </row>
    <row r="82" spans="1:36" ht="112.5" customHeight="1" x14ac:dyDescent="0.2">
      <c r="A82" s="941"/>
      <c r="B82" s="10"/>
      <c r="C82" s="3"/>
      <c r="D82" s="572" t="s">
        <v>152</v>
      </c>
      <c r="E82" s="26" t="s">
        <v>13</v>
      </c>
      <c r="F82" s="4" t="s">
        <v>14</v>
      </c>
      <c r="G82" s="4" t="s">
        <v>15</v>
      </c>
      <c r="H82" s="9" t="s">
        <v>16</v>
      </c>
      <c r="I82" s="579" t="s">
        <v>4</v>
      </c>
      <c r="J82" s="229" t="s">
        <v>66</v>
      </c>
      <c r="K82" s="943" t="s">
        <v>117</v>
      </c>
      <c r="L82" s="944"/>
      <c r="M82" s="229" t="s">
        <v>64</v>
      </c>
      <c r="N82" s="943" t="s">
        <v>116</v>
      </c>
      <c r="O82" s="944"/>
      <c r="S82" s="92"/>
      <c r="T82" s="92"/>
      <c r="W82" s="85">
        <v>2000</v>
      </c>
      <c r="Z82" s="3" t="s">
        <v>16</v>
      </c>
      <c r="AA82" s="3">
        <f>$X$78</f>
        <v>2004</v>
      </c>
      <c r="AB82" s="3">
        <f>$X$79</f>
        <v>2005</v>
      </c>
      <c r="AC82" s="3">
        <f>$X$80</f>
        <v>2006</v>
      </c>
      <c r="AD82" s="162">
        <f>SUM(AA82-W82)</f>
        <v>4</v>
      </c>
      <c r="AE82" s="162">
        <f>AB82-W82</f>
        <v>5</v>
      </c>
      <c r="AF82" s="162">
        <f>AC82-W82</f>
        <v>6</v>
      </c>
      <c r="AG82" s="3"/>
      <c r="AH82" s="3" t="s">
        <v>123</v>
      </c>
      <c r="AJ82" s="86" t="s">
        <v>124</v>
      </c>
    </row>
    <row r="83" spans="1:36" ht="14.25" x14ac:dyDescent="0.2">
      <c r="A83" s="941"/>
      <c r="B83" s="10"/>
      <c r="C83" s="3"/>
      <c r="D83" s="572"/>
      <c r="E83" s="26"/>
      <c r="F83" s="11"/>
      <c r="G83" s="11"/>
      <c r="H83" s="12"/>
      <c r="I83" s="580"/>
      <c r="J83" s="230"/>
      <c r="K83" s="231"/>
      <c r="L83" s="232"/>
      <c r="M83" s="233"/>
      <c r="N83" s="234"/>
      <c r="O83" s="235"/>
      <c r="S83" s="92"/>
      <c r="T83" s="92"/>
      <c r="W83" s="3"/>
      <c r="X83" s="3"/>
      <c r="Y83" s="3"/>
      <c r="Z83" s="3"/>
      <c r="AA83" s="3"/>
      <c r="AB83" s="79"/>
      <c r="AD83" s="63"/>
      <c r="AE83" s="79"/>
      <c r="AF83" s="79"/>
      <c r="AG83" s="3"/>
      <c r="AH83" s="3"/>
    </row>
    <row r="84" spans="1:36" ht="15" x14ac:dyDescent="0.25">
      <c r="A84" s="941"/>
      <c r="B84" s="10">
        <v>1</v>
      </c>
      <c r="C84" s="3"/>
      <c r="D84" s="572"/>
      <c r="F84" s="265"/>
      <c r="G84" s="265"/>
      <c r="H84" s="266"/>
      <c r="I84" s="581"/>
      <c r="J84" s="236" t="s">
        <v>122</v>
      </c>
      <c r="K84" s="218"/>
      <c r="L84" s="219"/>
      <c r="M84" s="236" t="s">
        <v>122</v>
      </c>
      <c r="N84" s="267"/>
      <c r="O84" s="268"/>
      <c r="S84" s="237">
        <f>SUM(J96:O96)/4</f>
        <v>0</v>
      </c>
      <c r="T84" s="92"/>
      <c r="W84" s="3"/>
      <c r="X84" s="3">
        <f>COUNTBLANK(H84)</f>
        <v>1</v>
      </c>
      <c r="Z84" s="163">
        <f>SUM(AA84:AF84)</f>
        <v>0</v>
      </c>
      <c r="AA84" s="3">
        <f>IF(H84-$AA$82=0,1,0)</f>
        <v>0</v>
      </c>
      <c r="AB84" s="3">
        <f>IF(H84-$AB$82=0,1,0)</f>
        <v>0</v>
      </c>
      <c r="AC84" s="3">
        <f>IF(H84-$AC$82=0,1,0)</f>
        <v>0</v>
      </c>
      <c r="AD84" s="3">
        <f>IF(H84-$AD$82=0,1,0)</f>
        <v>0</v>
      </c>
      <c r="AE84" s="3">
        <f>IF(H84-$AE$82=0,1,0)</f>
        <v>0</v>
      </c>
      <c r="AF84" s="3">
        <f>IF(H84-$AF$82=0,1,0)</f>
        <v>0</v>
      </c>
      <c r="AG84" s="3"/>
      <c r="AH84" s="3">
        <f>COUNTBLANK(K84:L84)</f>
        <v>2</v>
      </c>
      <c r="AJ84" s="86">
        <f>COUNTBLANK(N84:O84)</f>
        <v>2</v>
      </c>
    </row>
    <row r="85" spans="1:36" ht="15" x14ac:dyDescent="0.25">
      <c r="A85" s="941"/>
      <c r="B85" s="10">
        <v>2</v>
      </c>
      <c r="C85" s="3"/>
      <c r="D85" s="572"/>
      <c r="F85" s="265"/>
      <c r="G85" s="265"/>
      <c r="H85" s="266"/>
      <c r="I85" s="582"/>
      <c r="J85" s="238" t="s">
        <v>122</v>
      </c>
      <c r="K85" s="220"/>
      <c r="L85" s="221"/>
      <c r="M85" s="238" t="s">
        <v>122</v>
      </c>
      <c r="N85" s="269"/>
      <c r="O85" s="270"/>
      <c r="S85" s="92"/>
      <c r="T85" s="92"/>
      <c r="W85" s="3"/>
      <c r="X85" s="3">
        <f t="shared" ref="X85:X95" si="1">COUNTBLANK(H85)</f>
        <v>1</v>
      </c>
      <c r="Z85" s="163">
        <f t="shared" ref="Z85:Z95" si="2">SUM(AA85:AF85)</f>
        <v>0</v>
      </c>
      <c r="AA85" s="3">
        <f t="shared" ref="AA85:AA95" si="3">IF(H85-$AA$82=0,1,0)</f>
        <v>0</v>
      </c>
      <c r="AB85" s="3">
        <f t="shared" ref="AB85:AB95" si="4">IF(H85-$AB$82=0,1,0)</f>
        <v>0</v>
      </c>
      <c r="AC85" s="3">
        <f t="shared" ref="AC85:AC95" si="5">IF(H85-$AC$82=0,1,0)</f>
        <v>0</v>
      </c>
      <c r="AD85" s="3">
        <f t="shared" ref="AD85:AD95" si="6">IF(H85-$AD$82=0,1,0)</f>
        <v>0</v>
      </c>
      <c r="AE85" s="3">
        <f t="shared" ref="AE85:AE95" si="7">IF(H85-$AE$82=0,1,0)</f>
        <v>0</v>
      </c>
      <c r="AF85" s="3">
        <f t="shared" ref="AF85:AF95" si="8">IF(H85-$AF$82=0,1,0)</f>
        <v>0</v>
      </c>
      <c r="AG85" s="3"/>
      <c r="AH85" s="3">
        <f t="shared" ref="AH85:AH95" si="9">COUNTBLANK(K85:L85)</f>
        <v>2</v>
      </c>
      <c r="AJ85" s="86">
        <f t="shared" ref="AJ85:AJ95" si="10">COUNTBLANK(N85:O85)</f>
        <v>2</v>
      </c>
    </row>
    <row r="86" spans="1:36" ht="15" x14ac:dyDescent="0.25">
      <c r="A86" s="941"/>
      <c r="B86" s="10">
        <v>3</v>
      </c>
      <c r="C86" s="3"/>
      <c r="D86" s="572"/>
      <c r="F86" s="265"/>
      <c r="G86" s="265"/>
      <c r="H86" s="266"/>
      <c r="I86" s="583"/>
      <c r="J86" s="239" t="s">
        <v>122</v>
      </c>
      <c r="K86" s="222"/>
      <c r="L86" s="223"/>
      <c r="M86" s="239" t="s">
        <v>122</v>
      </c>
      <c r="N86" s="271"/>
      <c r="O86" s="272"/>
      <c r="S86" s="92"/>
      <c r="T86" s="92"/>
      <c r="W86" s="3"/>
      <c r="X86" s="3">
        <f t="shared" si="1"/>
        <v>1</v>
      </c>
      <c r="Y86" s="3"/>
      <c r="Z86" s="163">
        <f t="shared" si="2"/>
        <v>0</v>
      </c>
      <c r="AA86" s="3">
        <f t="shared" si="3"/>
        <v>0</v>
      </c>
      <c r="AB86" s="3">
        <f t="shared" si="4"/>
        <v>0</v>
      </c>
      <c r="AC86" s="3">
        <f t="shared" si="5"/>
        <v>0</v>
      </c>
      <c r="AD86" s="3">
        <f t="shared" si="6"/>
        <v>0</v>
      </c>
      <c r="AE86" s="3">
        <f t="shared" si="7"/>
        <v>0</v>
      </c>
      <c r="AF86" s="3">
        <f t="shared" si="8"/>
        <v>0</v>
      </c>
      <c r="AG86" s="3"/>
      <c r="AH86" s="3">
        <f t="shared" si="9"/>
        <v>2</v>
      </c>
      <c r="AJ86" s="86">
        <f t="shared" si="10"/>
        <v>2</v>
      </c>
    </row>
    <row r="87" spans="1:36" ht="15" x14ac:dyDescent="0.25">
      <c r="A87" s="941"/>
      <c r="B87" s="10">
        <v>4</v>
      </c>
      <c r="C87" s="3"/>
      <c r="D87" s="572"/>
      <c r="F87" s="265"/>
      <c r="G87" s="265"/>
      <c r="H87" s="266"/>
      <c r="I87" s="583"/>
      <c r="J87" s="239" t="s">
        <v>122</v>
      </c>
      <c r="K87" s="222"/>
      <c r="L87" s="223"/>
      <c r="M87" s="239" t="s">
        <v>122</v>
      </c>
      <c r="N87" s="271"/>
      <c r="O87" s="272"/>
      <c r="S87" s="92"/>
      <c r="T87" s="92"/>
      <c r="W87" s="3"/>
      <c r="X87" s="3">
        <f t="shared" si="1"/>
        <v>1</v>
      </c>
      <c r="Y87" s="3"/>
      <c r="Z87" s="163">
        <f t="shared" si="2"/>
        <v>0</v>
      </c>
      <c r="AA87" s="3">
        <f t="shared" si="3"/>
        <v>0</v>
      </c>
      <c r="AB87" s="3">
        <f t="shared" si="4"/>
        <v>0</v>
      </c>
      <c r="AC87" s="3">
        <f t="shared" si="5"/>
        <v>0</v>
      </c>
      <c r="AD87" s="3">
        <f t="shared" si="6"/>
        <v>0</v>
      </c>
      <c r="AE87" s="3">
        <f t="shared" si="7"/>
        <v>0</v>
      </c>
      <c r="AF87" s="3">
        <f t="shared" si="8"/>
        <v>0</v>
      </c>
      <c r="AG87" s="3"/>
      <c r="AH87" s="3">
        <f t="shared" si="9"/>
        <v>2</v>
      </c>
      <c r="AJ87" s="86">
        <f t="shared" si="10"/>
        <v>2</v>
      </c>
    </row>
    <row r="88" spans="1:36" ht="15" x14ac:dyDescent="0.25">
      <c r="A88" s="941"/>
      <c r="B88" s="10">
        <v>5</v>
      </c>
      <c r="C88" s="3"/>
      <c r="D88" s="572"/>
      <c r="F88" s="265"/>
      <c r="G88" s="265"/>
      <c r="H88" s="266"/>
      <c r="I88" s="583"/>
      <c r="J88" s="239" t="s">
        <v>122</v>
      </c>
      <c r="K88" s="222"/>
      <c r="L88" s="223"/>
      <c r="M88" s="239" t="s">
        <v>122</v>
      </c>
      <c r="N88" s="271"/>
      <c r="O88" s="272"/>
      <c r="S88" s="92"/>
      <c r="T88" s="92"/>
      <c r="W88" s="3"/>
      <c r="X88" s="3">
        <f>COUNTBLANK(H88)</f>
        <v>1</v>
      </c>
      <c r="Y88" s="3"/>
      <c r="Z88" s="163">
        <f t="shared" si="2"/>
        <v>0</v>
      </c>
      <c r="AA88" s="3">
        <f>IF(H88-$AA$82=0,1,0)</f>
        <v>0</v>
      </c>
      <c r="AB88" s="3">
        <f>IF(H88-$AB$82=0,1,0)</f>
        <v>0</v>
      </c>
      <c r="AC88" s="3">
        <f>IF(H88-$AC$82=0,1,0)</f>
        <v>0</v>
      </c>
      <c r="AD88" s="3">
        <f>IF(H88-$AD$82=0,1,0)</f>
        <v>0</v>
      </c>
      <c r="AE88" s="3">
        <f>IF(H88-$AE$82=0,1,0)</f>
        <v>0</v>
      </c>
      <c r="AF88" s="3">
        <f>IF(H88-$AF$82=0,1,0)</f>
        <v>0</v>
      </c>
      <c r="AG88" s="8"/>
      <c r="AH88" s="3">
        <f t="shared" si="9"/>
        <v>2</v>
      </c>
      <c r="AJ88" s="86">
        <f t="shared" si="10"/>
        <v>2</v>
      </c>
    </row>
    <row r="89" spans="1:36" ht="15" x14ac:dyDescent="0.25">
      <c r="A89" s="941"/>
      <c r="B89" s="10">
        <v>6</v>
      </c>
      <c r="C89" s="3"/>
      <c r="D89" s="572"/>
      <c r="F89" s="265"/>
      <c r="G89" s="265"/>
      <c r="H89" s="266"/>
      <c r="I89" s="583"/>
      <c r="J89" s="239" t="s">
        <v>122</v>
      </c>
      <c r="K89" s="222"/>
      <c r="L89" s="223"/>
      <c r="M89" s="239" t="s">
        <v>122</v>
      </c>
      <c r="N89" s="271"/>
      <c r="O89" s="272"/>
      <c r="S89" s="92"/>
      <c r="T89" s="92"/>
      <c r="W89" s="3"/>
      <c r="X89" s="3">
        <f t="shared" si="1"/>
        <v>1</v>
      </c>
      <c r="Y89" s="3"/>
      <c r="Z89" s="163">
        <f t="shared" si="2"/>
        <v>0</v>
      </c>
      <c r="AA89" s="3">
        <f t="shared" si="3"/>
        <v>0</v>
      </c>
      <c r="AB89" s="3">
        <f t="shared" si="4"/>
        <v>0</v>
      </c>
      <c r="AC89" s="3">
        <f t="shared" si="5"/>
        <v>0</v>
      </c>
      <c r="AD89" s="3">
        <f t="shared" si="6"/>
        <v>0</v>
      </c>
      <c r="AE89" s="3">
        <f t="shared" si="7"/>
        <v>0</v>
      </c>
      <c r="AF89" s="3">
        <f t="shared" si="8"/>
        <v>0</v>
      </c>
      <c r="AG89" s="8"/>
      <c r="AH89" s="3">
        <f t="shared" si="9"/>
        <v>2</v>
      </c>
      <c r="AJ89" s="86">
        <f t="shared" si="10"/>
        <v>2</v>
      </c>
    </row>
    <row r="90" spans="1:36" ht="15" x14ac:dyDescent="0.25">
      <c r="A90" s="941"/>
      <c r="B90" s="10">
        <v>7</v>
      </c>
      <c r="C90" s="3"/>
      <c r="D90" s="572"/>
      <c r="F90" s="265"/>
      <c r="G90" s="265"/>
      <c r="H90" s="266"/>
      <c r="I90" s="583"/>
      <c r="J90" s="239" t="s">
        <v>122</v>
      </c>
      <c r="K90" s="222"/>
      <c r="L90" s="223"/>
      <c r="M90" s="239" t="s">
        <v>122</v>
      </c>
      <c r="N90" s="271"/>
      <c r="O90" s="272"/>
      <c r="S90" s="92"/>
      <c r="T90" s="92"/>
      <c r="W90" s="3"/>
      <c r="X90" s="3">
        <f>COUNTBLANK(H90)</f>
        <v>1</v>
      </c>
      <c r="Y90" s="3"/>
      <c r="Z90" s="163">
        <f t="shared" si="2"/>
        <v>0</v>
      </c>
      <c r="AA90" s="3">
        <f>IF(H90-$AA$82=0,1,0)</f>
        <v>0</v>
      </c>
      <c r="AB90" s="3">
        <f>IF(H90-$AB$82=0,1,0)</f>
        <v>0</v>
      </c>
      <c r="AC90" s="3">
        <f>IF(H90-$AC$82=0,1,0)</f>
        <v>0</v>
      </c>
      <c r="AD90" s="3">
        <f>IF(H90-$AD$82=0,1,0)</f>
        <v>0</v>
      </c>
      <c r="AE90" s="3">
        <f>IF(H90-$AE$82=0,1,0)</f>
        <v>0</v>
      </c>
      <c r="AF90" s="3">
        <f>IF(H90-$AF$82=0,1,0)</f>
        <v>0</v>
      </c>
      <c r="AG90" s="8"/>
      <c r="AH90" s="3">
        <f t="shared" si="9"/>
        <v>2</v>
      </c>
      <c r="AJ90" s="86">
        <f t="shared" si="10"/>
        <v>2</v>
      </c>
    </row>
    <row r="91" spans="1:36" ht="15" x14ac:dyDescent="0.25">
      <c r="A91" s="941"/>
      <c r="B91" s="10">
        <v>8</v>
      </c>
      <c r="C91" s="3"/>
      <c r="D91" s="572"/>
      <c r="F91" s="265"/>
      <c r="G91" s="265"/>
      <c r="H91" s="266"/>
      <c r="I91" s="583"/>
      <c r="J91" s="239" t="s">
        <v>122</v>
      </c>
      <c r="K91" s="222"/>
      <c r="L91" s="223"/>
      <c r="M91" s="239" t="s">
        <v>122</v>
      </c>
      <c r="N91" s="271"/>
      <c r="O91" s="272"/>
      <c r="S91" s="92"/>
      <c r="T91" s="92"/>
      <c r="W91" s="3"/>
      <c r="X91" s="3">
        <f t="shared" si="1"/>
        <v>1</v>
      </c>
      <c r="Y91" s="3"/>
      <c r="Z91" s="163">
        <f t="shared" si="2"/>
        <v>0</v>
      </c>
      <c r="AA91" s="3">
        <f t="shared" si="3"/>
        <v>0</v>
      </c>
      <c r="AB91" s="3">
        <f t="shared" si="4"/>
        <v>0</v>
      </c>
      <c r="AC91" s="3">
        <f t="shared" si="5"/>
        <v>0</v>
      </c>
      <c r="AD91" s="3">
        <f t="shared" si="6"/>
        <v>0</v>
      </c>
      <c r="AE91" s="3">
        <f t="shared" si="7"/>
        <v>0</v>
      </c>
      <c r="AF91" s="3">
        <f t="shared" si="8"/>
        <v>0</v>
      </c>
      <c r="AG91" s="3"/>
      <c r="AH91" s="3">
        <f t="shared" si="9"/>
        <v>2</v>
      </c>
      <c r="AJ91" s="86">
        <f t="shared" si="10"/>
        <v>2</v>
      </c>
    </row>
    <row r="92" spans="1:36" ht="15" x14ac:dyDescent="0.25">
      <c r="A92" s="941"/>
      <c r="B92" s="10">
        <v>9</v>
      </c>
      <c r="C92" s="3"/>
      <c r="D92" s="572"/>
      <c r="F92" s="265"/>
      <c r="G92" s="265"/>
      <c r="H92" s="266"/>
      <c r="I92" s="583"/>
      <c r="J92" s="239" t="s">
        <v>122</v>
      </c>
      <c r="K92" s="222"/>
      <c r="L92" s="223"/>
      <c r="M92" s="239" t="s">
        <v>122</v>
      </c>
      <c r="N92" s="271"/>
      <c r="O92" s="272"/>
      <c r="S92" s="92"/>
      <c r="T92" s="92"/>
      <c r="W92" s="3"/>
      <c r="X92" s="3">
        <f t="shared" si="1"/>
        <v>1</v>
      </c>
      <c r="Y92" s="3"/>
      <c r="Z92" s="163">
        <f t="shared" si="2"/>
        <v>0</v>
      </c>
      <c r="AA92" s="3">
        <f t="shared" si="3"/>
        <v>0</v>
      </c>
      <c r="AB92" s="3">
        <f t="shared" si="4"/>
        <v>0</v>
      </c>
      <c r="AC92" s="3">
        <f t="shared" si="5"/>
        <v>0</v>
      </c>
      <c r="AD92" s="3">
        <f t="shared" si="6"/>
        <v>0</v>
      </c>
      <c r="AE92" s="3">
        <f t="shared" si="7"/>
        <v>0</v>
      </c>
      <c r="AF92" s="3">
        <f t="shared" si="8"/>
        <v>0</v>
      </c>
      <c r="AG92" s="3"/>
      <c r="AH92" s="3">
        <f t="shared" si="9"/>
        <v>2</v>
      </c>
      <c r="AJ92" s="86">
        <f t="shared" si="10"/>
        <v>2</v>
      </c>
    </row>
    <row r="93" spans="1:36" ht="15" x14ac:dyDescent="0.25">
      <c r="A93" s="941"/>
      <c r="B93" s="10">
        <v>10</v>
      </c>
      <c r="C93" s="3"/>
      <c r="D93" s="572"/>
      <c r="F93" s="265"/>
      <c r="G93" s="265"/>
      <c r="H93" s="266"/>
      <c r="I93" s="583"/>
      <c r="J93" s="239" t="s">
        <v>122</v>
      </c>
      <c r="K93" s="222"/>
      <c r="L93" s="223"/>
      <c r="M93" s="239" t="s">
        <v>122</v>
      </c>
      <c r="N93" s="271"/>
      <c r="O93" s="272"/>
      <c r="S93" s="92"/>
      <c r="T93" s="92"/>
      <c r="W93" s="3"/>
      <c r="X93" s="3">
        <f t="shared" si="1"/>
        <v>1</v>
      </c>
      <c r="Y93" s="3"/>
      <c r="Z93" s="163">
        <f t="shared" si="2"/>
        <v>0</v>
      </c>
      <c r="AA93" s="3">
        <f t="shared" si="3"/>
        <v>0</v>
      </c>
      <c r="AB93" s="3">
        <f t="shared" si="4"/>
        <v>0</v>
      </c>
      <c r="AC93" s="3">
        <f t="shared" si="5"/>
        <v>0</v>
      </c>
      <c r="AD93" s="3">
        <f t="shared" si="6"/>
        <v>0</v>
      </c>
      <c r="AE93" s="3">
        <f t="shared" si="7"/>
        <v>0</v>
      </c>
      <c r="AF93" s="3">
        <f t="shared" si="8"/>
        <v>0</v>
      </c>
      <c r="AG93" s="3"/>
      <c r="AH93" s="3">
        <f t="shared" si="9"/>
        <v>2</v>
      </c>
      <c r="AJ93" s="86">
        <f t="shared" si="10"/>
        <v>2</v>
      </c>
    </row>
    <row r="94" spans="1:36" ht="15" x14ac:dyDescent="0.25">
      <c r="A94" s="941"/>
      <c r="B94" s="10">
        <v>11</v>
      </c>
      <c r="C94" s="3"/>
      <c r="D94" s="572"/>
      <c r="F94" s="265"/>
      <c r="G94" s="265"/>
      <c r="H94" s="266"/>
      <c r="I94" s="584"/>
      <c r="J94" s="240" t="s">
        <v>122</v>
      </c>
      <c r="K94" s="224"/>
      <c r="L94" s="225"/>
      <c r="M94" s="240" t="s">
        <v>122</v>
      </c>
      <c r="N94" s="273"/>
      <c r="O94" s="274"/>
      <c r="S94" s="92"/>
      <c r="T94" s="92"/>
      <c r="W94" s="3"/>
      <c r="X94" s="3">
        <f t="shared" si="1"/>
        <v>1</v>
      </c>
      <c r="Y94" s="3"/>
      <c r="Z94" s="163">
        <f t="shared" si="2"/>
        <v>0</v>
      </c>
      <c r="AA94" s="3">
        <f t="shared" si="3"/>
        <v>0</v>
      </c>
      <c r="AB94" s="3">
        <f t="shared" si="4"/>
        <v>0</v>
      </c>
      <c r="AC94" s="3">
        <f t="shared" si="5"/>
        <v>0</v>
      </c>
      <c r="AD94" s="3">
        <f t="shared" si="6"/>
        <v>0</v>
      </c>
      <c r="AE94" s="3">
        <f t="shared" si="7"/>
        <v>0</v>
      </c>
      <c r="AF94" s="3">
        <f t="shared" si="8"/>
        <v>0</v>
      </c>
      <c r="AG94" s="3"/>
      <c r="AH94" s="3">
        <f t="shared" si="9"/>
        <v>2</v>
      </c>
      <c r="AJ94" s="86">
        <f t="shared" si="10"/>
        <v>2</v>
      </c>
    </row>
    <row r="95" spans="1:36" ht="15" x14ac:dyDescent="0.25">
      <c r="A95" s="941"/>
      <c r="B95" s="10">
        <v>12</v>
      </c>
      <c r="C95" s="3"/>
      <c r="D95" s="572"/>
      <c r="F95" s="265"/>
      <c r="G95" s="265"/>
      <c r="H95" s="266"/>
      <c r="I95" s="585"/>
      <c r="J95" s="240" t="s">
        <v>122</v>
      </c>
      <c r="K95" s="224"/>
      <c r="L95" s="225"/>
      <c r="M95" s="240" t="s">
        <v>122</v>
      </c>
      <c r="N95" s="273"/>
      <c r="O95" s="274"/>
      <c r="S95" s="92"/>
      <c r="T95" s="92"/>
      <c r="W95" s="3"/>
      <c r="X95" s="3">
        <f t="shared" si="1"/>
        <v>1</v>
      </c>
      <c r="Y95" s="3"/>
      <c r="Z95" s="163">
        <f t="shared" si="2"/>
        <v>0</v>
      </c>
      <c r="AA95" s="3">
        <f t="shared" si="3"/>
        <v>0</v>
      </c>
      <c r="AB95" s="3">
        <f t="shared" si="4"/>
        <v>0</v>
      </c>
      <c r="AC95" s="3">
        <f t="shared" si="5"/>
        <v>0</v>
      </c>
      <c r="AD95" s="3">
        <f t="shared" si="6"/>
        <v>0</v>
      </c>
      <c r="AE95" s="3">
        <f t="shared" si="7"/>
        <v>0</v>
      </c>
      <c r="AF95" s="3">
        <f t="shared" si="8"/>
        <v>0</v>
      </c>
      <c r="AG95" s="3"/>
      <c r="AH95" s="3">
        <f t="shared" si="9"/>
        <v>2</v>
      </c>
      <c r="AJ95" s="86">
        <f t="shared" si="10"/>
        <v>2</v>
      </c>
    </row>
    <row r="96" spans="1:36" ht="14.25" x14ac:dyDescent="0.2">
      <c r="A96" s="941"/>
      <c r="B96" s="10"/>
      <c r="C96" s="3"/>
      <c r="D96" s="572"/>
      <c r="F96" s="159"/>
      <c r="G96" s="159"/>
      <c r="H96" s="241"/>
      <c r="I96" s="89"/>
      <c r="J96" s="242">
        <f>SUM(K96:L96)</f>
        <v>0</v>
      </c>
      <c r="K96" s="243">
        <f>SUM(COUNTIF(K84:K95,"x"))</f>
        <v>0</v>
      </c>
      <c r="L96" s="244">
        <f>SUM(COUNTIF(L84:L95,"x"))</f>
        <v>0</v>
      </c>
      <c r="M96" s="242">
        <f>SUM(N96:O96)</f>
        <v>0</v>
      </c>
      <c r="N96" s="245">
        <f>SUM(COUNTIF(N84:N95,"x"))</f>
        <v>0</v>
      </c>
      <c r="O96" s="246">
        <f>SUM(COUNTIF(O84:O95,"x"))</f>
        <v>0</v>
      </c>
      <c r="S96" s="92"/>
      <c r="T96" s="92"/>
      <c r="W96" s="3"/>
      <c r="X96" s="3"/>
      <c r="Y96" s="3"/>
      <c r="Z96" s="3"/>
      <c r="AA96" s="3"/>
      <c r="AB96" s="79"/>
      <c r="AC96" s="63"/>
      <c r="AD96" s="79"/>
      <c r="AE96" s="3"/>
      <c r="AF96" s="3"/>
      <c r="AG96" s="1"/>
      <c r="AH96" s="1"/>
    </row>
    <row r="97" spans="1:36" ht="14.25" x14ac:dyDescent="0.2">
      <c r="A97" s="941"/>
      <c r="B97" s="10"/>
      <c r="C97" s="3"/>
      <c r="D97" s="572"/>
      <c r="F97" s="159"/>
      <c r="G97" s="159"/>
      <c r="H97" s="241"/>
      <c r="I97" s="89"/>
      <c r="J97" s="89"/>
      <c r="K97" s="89"/>
      <c r="L97" s="89"/>
      <c r="M97" s="89"/>
      <c r="N97" s="89"/>
      <c r="S97" s="92"/>
      <c r="T97" s="92"/>
      <c r="W97" s="3"/>
      <c r="X97" s="3"/>
      <c r="Y97" s="3"/>
      <c r="Z97" s="3"/>
      <c r="AA97" s="3"/>
      <c r="AB97" s="79"/>
      <c r="AC97" s="63"/>
      <c r="AD97" s="79"/>
      <c r="AE97" s="3"/>
      <c r="AF97" s="3"/>
      <c r="AG97" s="2"/>
      <c r="AH97" s="2"/>
    </row>
    <row r="98" spans="1:36" ht="18.75" x14ac:dyDescent="0.3">
      <c r="A98" s="941"/>
      <c r="B98" s="10"/>
      <c r="C98" s="3"/>
      <c r="D98" s="572"/>
      <c r="F98" s="226" t="s">
        <v>55</v>
      </c>
      <c r="H98" s="247"/>
      <c r="K98" s="86" t="s">
        <v>22</v>
      </c>
      <c r="L98" s="96" t="str">
        <f>L79</f>
        <v>2004 / 2005 / 2006</v>
      </c>
      <c r="M98" s="96"/>
      <c r="N98" s="96"/>
      <c r="O98" s="96"/>
      <c r="P98" s="96"/>
      <c r="Q98" s="96"/>
      <c r="R98" s="96"/>
      <c r="S98" s="92"/>
      <c r="T98" s="92"/>
      <c r="W98" s="80"/>
      <c r="X98" s="80"/>
      <c r="Y98" s="80"/>
      <c r="Z98" s="80"/>
      <c r="AA98" s="80"/>
      <c r="AB98" s="81"/>
      <c r="AC98" s="82"/>
      <c r="AD98" s="81"/>
      <c r="AE98" s="80"/>
      <c r="AF98" s="80"/>
      <c r="AG98" s="22"/>
      <c r="AH98" s="22"/>
    </row>
    <row r="99" spans="1:36" ht="14.25" x14ac:dyDescent="0.2">
      <c r="A99" s="941"/>
      <c r="B99" s="10"/>
      <c r="C99" s="3"/>
      <c r="D99" s="572"/>
      <c r="H99" s="247"/>
      <c r="S99" s="92"/>
      <c r="T99" s="92"/>
      <c r="W99" s="80"/>
      <c r="X99" s="80"/>
      <c r="Y99" s="80"/>
      <c r="Z99" s="80"/>
      <c r="AA99" s="80"/>
      <c r="AB99" s="81"/>
      <c r="AC99" s="82"/>
      <c r="AD99" s="81"/>
      <c r="AE99" s="80"/>
      <c r="AF99" s="80"/>
      <c r="AG99" s="22"/>
      <c r="AH99" s="22"/>
    </row>
    <row r="100" spans="1:36" ht="15" x14ac:dyDescent="0.2">
      <c r="A100" s="941"/>
      <c r="B100" s="42"/>
      <c r="C100" s="1"/>
      <c r="D100" s="572"/>
      <c r="E100" s="227" t="s">
        <v>5</v>
      </c>
      <c r="F100" s="228" t="s">
        <v>82</v>
      </c>
      <c r="G100" s="107"/>
      <c r="H100" s="248"/>
      <c r="I100" s="149" t="s">
        <v>141</v>
      </c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5"/>
      <c r="W100" s="80"/>
      <c r="X100" s="80"/>
      <c r="Y100" s="80"/>
      <c r="Z100" s="80"/>
      <c r="AA100" s="80"/>
      <c r="AB100" s="81"/>
      <c r="AC100" s="82"/>
      <c r="AD100" s="81"/>
      <c r="AE100" s="80"/>
      <c r="AF100" s="80"/>
      <c r="AG100" s="22"/>
      <c r="AH100" s="22"/>
    </row>
    <row r="101" spans="1:36" ht="90" customHeight="1" x14ac:dyDescent="0.2">
      <c r="A101" s="941"/>
      <c r="B101" s="10"/>
      <c r="C101" s="3"/>
      <c r="D101" s="572" t="str">
        <f>D82</f>
        <v>Bemerkungen</v>
      </c>
      <c r="E101" s="26" t="s">
        <v>13</v>
      </c>
      <c r="F101" s="4" t="s">
        <v>14</v>
      </c>
      <c r="G101" s="4" t="s">
        <v>15</v>
      </c>
      <c r="H101" s="9" t="s">
        <v>16</v>
      </c>
      <c r="I101" s="579" t="s">
        <v>4</v>
      </c>
      <c r="J101" s="229" t="s">
        <v>0</v>
      </c>
      <c r="K101" s="229" t="s">
        <v>65</v>
      </c>
      <c r="L101" s="249" t="s">
        <v>84</v>
      </c>
      <c r="M101" s="250" t="s">
        <v>2</v>
      </c>
      <c r="N101" s="249" t="s">
        <v>67</v>
      </c>
      <c r="S101" s="92"/>
      <c r="T101" s="92"/>
      <c r="W101" s="85">
        <v>2000</v>
      </c>
      <c r="Z101" s="3" t="s">
        <v>16</v>
      </c>
      <c r="AA101" s="3">
        <f>$X$78</f>
        <v>2004</v>
      </c>
      <c r="AB101" s="3">
        <f>$X$79</f>
        <v>2005</v>
      </c>
      <c r="AC101" s="3">
        <f>$X$80</f>
        <v>2006</v>
      </c>
      <c r="AD101" s="162">
        <f>SUM(AA101-W101)</f>
        <v>4</v>
      </c>
      <c r="AE101" s="162">
        <f>AB101-W101</f>
        <v>5</v>
      </c>
      <c r="AF101" s="162">
        <f>AC101-W101</f>
        <v>6</v>
      </c>
      <c r="AG101" s="3"/>
      <c r="AH101" s="3" t="s">
        <v>123</v>
      </c>
      <c r="AJ101" s="86" t="s">
        <v>124</v>
      </c>
    </row>
    <row r="102" spans="1:36" ht="14.25" x14ac:dyDescent="0.2">
      <c r="A102" s="941"/>
      <c r="B102" s="10"/>
      <c r="C102" s="3"/>
      <c r="D102" s="572"/>
      <c r="E102" s="26"/>
      <c r="F102" s="11"/>
      <c r="G102" s="11"/>
      <c r="H102" s="12"/>
      <c r="I102" s="580"/>
      <c r="J102" s="230"/>
      <c r="K102" s="230"/>
      <c r="L102" s="251"/>
      <c r="M102" s="252"/>
      <c r="N102" s="251"/>
      <c r="S102" s="92"/>
      <c r="T102" s="92"/>
      <c r="W102" s="3"/>
      <c r="X102" s="3"/>
      <c r="Y102" s="3"/>
      <c r="Z102" s="3"/>
      <c r="AA102" s="3"/>
      <c r="AB102" s="79"/>
      <c r="AC102" s="63"/>
      <c r="AD102" s="79"/>
      <c r="AE102" s="3"/>
      <c r="AF102" s="3"/>
      <c r="AG102" s="3"/>
      <c r="AH102" s="3"/>
    </row>
    <row r="103" spans="1:36" ht="15" x14ac:dyDescent="0.25">
      <c r="A103" s="941"/>
      <c r="B103" s="10">
        <v>1</v>
      </c>
      <c r="C103" s="3"/>
      <c r="D103" s="572"/>
      <c r="F103" s="265"/>
      <c r="G103" s="265"/>
      <c r="H103" s="266"/>
      <c r="I103" s="586"/>
      <c r="J103" s="239" t="s">
        <v>122</v>
      </c>
      <c r="K103" s="239" t="s">
        <v>122</v>
      </c>
      <c r="L103" s="253" t="s">
        <v>122</v>
      </c>
      <c r="M103" s="254" t="s">
        <v>122</v>
      </c>
      <c r="N103" s="253" t="s">
        <v>122</v>
      </c>
      <c r="S103" s="237">
        <f>SUM(J121:N121)/5</f>
        <v>0</v>
      </c>
      <c r="T103" s="92"/>
      <c r="W103" s="10"/>
      <c r="X103" s="3">
        <f>COUNTBLANK(H103)</f>
        <v>1</v>
      </c>
      <c r="Y103" s="10"/>
      <c r="Z103" s="163">
        <f>SUM(AA103:AF103)</f>
        <v>0</v>
      </c>
      <c r="AA103" s="3">
        <f>IF(H103-$AA$101=0,1,0)</f>
        <v>0</v>
      </c>
      <c r="AB103" s="3">
        <f>IF(H103-$AB$101=0,1,0)</f>
        <v>0</v>
      </c>
      <c r="AC103" s="3">
        <f>IF(H103-$AC$101=0,1,0)</f>
        <v>0</v>
      </c>
      <c r="AD103" s="3">
        <f>IF(H103-$AD$101=0,1,0)</f>
        <v>0</v>
      </c>
      <c r="AE103" s="3">
        <f>IF(H103-$AE$101=0,1,0)</f>
        <v>0</v>
      </c>
      <c r="AF103" s="3">
        <f>IF(H103-$AF$101=0,1,0)</f>
        <v>0</v>
      </c>
      <c r="AG103" s="10"/>
      <c r="AH103" s="10"/>
    </row>
    <row r="104" spans="1:36" ht="15" x14ac:dyDescent="0.25">
      <c r="A104" s="941"/>
      <c r="B104" s="10">
        <v>2</v>
      </c>
      <c r="C104" s="3"/>
      <c r="D104" s="572"/>
      <c r="F104" s="265"/>
      <c r="G104" s="265"/>
      <c r="H104" s="266"/>
      <c r="I104" s="584"/>
      <c r="J104" s="239" t="s">
        <v>122</v>
      </c>
      <c r="K104" s="239" t="s">
        <v>122</v>
      </c>
      <c r="L104" s="253" t="s">
        <v>122</v>
      </c>
      <c r="M104" s="254" t="s">
        <v>122</v>
      </c>
      <c r="N104" s="253" t="s">
        <v>122</v>
      </c>
      <c r="S104" s="92"/>
      <c r="T104" s="92"/>
      <c r="W104" s="10"/>
      <c r="X104" s="3">
        <f t="shared" ref="X104:X120" si="11">COUNTBLANK(H104)</f>
        <v>1</v>
      </c>
      <c r="Y104" s="10"/>
      <c r="Z104" s="163">
        <f t="shared" ref="Z104:Z120" si="12">SUM(AA104:AF104)</f>
        <v>0</v>
      </c>
      <c r="AA104" s="3">
        <f t="shared" ref="AA104:AA120" si="13">IF(H104-$AA$101=0,1,0)</f>
        <v>0</v>
      </c>
      <c r="AB104" s="3">
        <f t="shared" ref="AB104:AB120" si="14">IF(H104-$AB$101=0,1,0)</f>
        <v>0</v>
      </c>
      <c r="AC104" s="3">
        <f t="shared" ref="AC104:AC120" si="15">IF(H104-$AC$101=0,1,0)</f>
        <v>0</v>
      </c>
      <c r="AD104" s="3">
        <f t="shared" ref="AD104:AD120" si="16">IF(H104-$AD$101=0,1,0)</f>
        <v>0</v>
      </c>
      <c r="AE104" s="3">
        <f t="shared" ref="AE104:AE120" si="17">IF(H104-$AE$101=0,1,0)</f>
        <v>0</v>
      </c>
      <c r="AF104" s="3">
        <f t="shared" ref="AF104:AF120" si="18">IF(H104-$AF$101=0,1,0)</f>
        <v>0</v>
      </c>
      <c r="AG104" s="10"/>
      <c r="AH104" s="10"/>
    </row>
    <row r="105" spans="1:36" ht="15" x14ac:dyDescent="0.25">
      <c r="A105" s="941"/>
      <c r="B105" s="10">
        <v>3</v>
      </c>
      <c r="C105" s="3"/>
      <c r="D105" s="572"/>
      <c r="F105" s="265"/>
      <c r="G105" s="265"/>
      <c r="H105" s="266"/>
      <c r="I105" s="584"/>
      <c r="J105" s="239" t="s">
        <v>122</v>
      </c>
      <c r="K105" s="239" t="s">
        <v>122</v>
      </c>
      <c r="L105" s="239" t="s">
        <v>122</v>
      </c>
      <c r="M105" s="239" t="s">
        <v>122</v>
      </c>
      <c r="N105" s="239" t="s">
        <v>122</v>
      </c>
      <c r="S105" s="92"/>
      <c r="T105" s="92"/>
      <c r="W105" s="10"/>
      <c r="X105" s="3">
        <f t="shared" si="11"/>
        <v>1</v>
      </c>
      <c r="Y105" s="10"/>
      <c r="Z105" s="163">
        <f t="shared" si="12"/>
        <v>0</v>
      </c>
      <c r="AA105" s="3">
        <f t="shared" si="13"/>
        <v>0</v>
      </c>
      <c r="AB105" s="3">
        <f t="shared" si="14"/>
        <v>0</v>
      </c>
      <c r="AC105" s="3">
        <f t="shared" si="15"/>
        <v>0</v>
      </c>
      <c r="AD105" s="3">
        <f t="shared" si="16"/>
        <v>0</v>
      </c>
      <c r="AE105" s="3">
        <f t="shared" si="17"/>
        <v>0</v>
      </c>
      <c r="AF105" s="3">
        <f t="shared" si="18"/>
        <v>0</v>
      </c>
      <c r="AG105" s="10"/>
      <c r="AH105" s="10"/>
    </row>
    <row r="106" spans="1:36" ht="15" x14ac:dyDescent="0.25">
      <c r="A106" s="941"/>
      <c r="B106" s="10">
        <v>4</v>
      </c>
      <c r="C106" s="3"/>
      <c r="D106" s="572"/>
      <c r="F106" s="265"/>
      <c r="G106" s="265"/>
      <c r="H106" s="266"/>
      <c r="I106" s="584"/>
      <c r="J106" s="239" t="s">
        <v>122</v>
      </c>
      <c r="K106" s="239" t="s">
        <v>122</v>
      </c>
      <c r="L106" s="239" t="s">
        <v>122</v>
      </c>
      <c r="M106" s="239" t="s">
        <v>122</v>
      </c>
      <c r="N106" s="239" t="s">
        <v>122</v>
      </c>
      <c r="S106" s="92"/>
      <c r="T106" s="92"/>
      <c r="W106" s="10"/>
      <c r="X106" s="3">
        <f t="shared" si="11"/>
        <v>1</v>
      </c>
      <c r="Y106" s="10"/>
      <c r="Z106" s="163">
        <f t="shared" si="12"/>
        <v>0</v>
      </c>
      <c r="AA106" s="3">
        <f t="shared" si="13"/>
        <v>0</v>
      </c>
      <c r="AB106" s="3">
        <f t="shared" si="14"/>
        <v>0</v>
      </c>
      <c r="AC106" s="3">
        <f t="shared" si="15"/>
        <v>0</v>
      </c>
      <c r="AD106" s="3">
        <f t="shared" si="16"/>
        <v>0</v>
      </c>
      <c r="AE106" s="3">
        <f t="shared" si="17"/>
        <v>0</v>
      </c>
      <c r="AF106" s="3">
        <f t="shared" si="18"/>
        <v>0</v>
      </c>
      <c r="AG106" s="10"/>
      <c r="AH106" s="10"/>
    </row>
    <row r="107" spans="1:36" ht="15" x14ac:dyDescent="0.25">
      <c r="A107" s="941"/>
      <c r="B107" s="10">
        <v>5</v>
      </c>
      <c r="C107" s="3"/>
      <c r="D107" s="572"/>
      <c r="F107" s="265"/>
      <c r="G107" s="265"/>
      <c r="H107" s="266"/>
      <c r="I107" s="584"/>
      <c r="J107" s="239" t="s">
        <v>122</v>
      </c>
      <c r="K107" s="239" t="s">
        <v>122</v>
      </c>
      <c r="L107" s="239" t="s">
        <v>122</v>
      </c>
      <c r="M107" s="239" t="s">
        <v>122</v>
      </c>
      <c r="N107" s="239" t="s">
        <v>122</v>
      </c>
      <c r="S107" s="92"/>
      <c r="T107" s="92"/>
      <c r="W107" s="10"/>
      <c r="X107" s="3">
        <f t="shared" si="11"/>
        <v>1</v>
      </c>
      <c r="Y107" s="10"/>
      <c r="Z107" s="163">
        <f t="shared" si="12"/>
        <v>0</v>
      </c>
      <c r="AA107" s="3">
        <f t="shared" si="13"/>
        <v>0</v>
      </c>
      <c r="AB107" s="3">
        <f t="shared" si="14"/>
        <v>0</v>
      </c>
      <c r="AC107" s="3">
        <f t="shared" si="15"/>
        <v>0</v>
      </c>
      <c r="AD107" s="3">
        <f t="shared" si="16"/>
        <v>0</v>
      </c>
      <c r="AE107" s="3">
        <f t="shared" si="17"/>
        <v>0</v>
      </c>
      <c r="AF107" s="3">
        <f t="shared" si="18"/>
        <v>0</v>
      </c>
      <c r="AG107" s="10"/>
      <c r="AH107" s="10"/>
    </row>
    <row r="108" spans="1:36" ht="15" x14ac:dyDescent="0.25">
      <c r="A108" s="941"/>
      <c r="B108" s="10">
        <v>6</v>
      </c>
      <c r="C108" s="3"/>
      <c r="D108" s="572"/>
      <c r="F108" s="265"/>
      <c r="G108" s="265"/>
      <c r="H108" s="266"/>
      <c r="I108" s="584"/>
      <c r="J108" s="239" t="s">
        <v>122</v>
      </c>
      <c r="K108" s="239" t="s">
        <v>122</v>
      </c>
      <c r="L108" s="239" t="s">
        <v>122</v>
      </c>
      <c r="M108" s="239" t="s">
        <v>122</v>
      </c>
      <c r="N108" s="239" t="s">
        <v>122</v>
      </c>
      <c r="S108" s="92"/>
      <c r="T108" s="92"/>
      <c r="W108" s="10"/>
      <c r="X108" s="3">
        <f t="shared" si="11"/>
        <v>1</v>
      </c>
      <c r="Y108" s="10"/>
      <c r="Z108" s="163">
        <f t="shared" si="12"/>
        <v>0</v>
      </c>
      <c r="AA108" s="3">
        <f t="shared" si="13"/>
        <v>0</v>
      </c>
      <c r="AB108" s="3">
        <f t="shared" si="14"/>
        <v>0</v>
      </c>
      <c r="AC108" s="3">
        <f t="shared" si="15"/>
        <v>0</v>
      </c>
      <c r="AD108" s="3">
        <f t="shared" si="16"/>
        <v>0</v>
      </c>
      <c r="AE108" s="3">
        <f t="shared" si="17"/>
        <v>0</v>
      </c>
      <c r="AF108" s="3">
        <f t="shared" si="18"/>
        <v>0</v>
      </c>
      <c r="AG108" s="10"/>
      <c r="AH108" s="10"/>
    </row>
    <row r="109" spans="1:36" ht="15" x14ac:dyDescent="0.25">
      <c r="A109" s="941"/>
      <c r="B109" s="10">
        <v>7</v>
      </c>
      <c r="C109" s="3"/>
      <c r="D109" s="572"/>
      <c r="F109" s="265"/>
      <c r="G109" s="265"/>
      <c r="H109" s="266"/>
      <c r="I109" s="584"/>
      <c r="J109" s="239" t="s">
        <v>122</v>
      </c>
      <c r="K109" s="239" t="s">
        <v>122</v>
      </c>
      <c r="L109" s="239" t="s">
        <v>122</v>
      </c>
      <c r="M109" s="239" t="s">
        <v>122</v>
      </c>
      <c r="N109" s="239" t="s">
        <v>122</v>
      </c>
      <c r="S109" s="92"/>
      <c r="T109" s="92"/>
      <c r="W109" s="10"/>
      <c r="X109" s="3">
        <f t="shared" si="11"/>
        <v>1</v>
      </c>
      <c r="Y109" s="10"/>
      <c r="Z109" s="163">
        <f t="shared" si="12"/>
        <v>0</v>
      </c>
      <c r="AA109" s="3">
        <f t="shared" si="13"/>
        <v>0</v>
      </c>
      <c r="AB109" s="3">
        <f t="shared" si="14"/>
        <v>0</v>
      </c>
      <c r="AC109" s="3">
        <f t="shared" si="15"/>
        <v>0</v>
      </c>
      <c r="AD109" s="3">
        <f t="shared" si="16"/>
        <v>0</v>
      </c>
      <c r="AE109" s="3">
        <f t="shared" si="17"/>
        <v>0</v>
      </c>
      <c r="AF109" s="3">
        <f t="shared" si="18"/>
        <v>0</v>
      </c>
      <c r="AG109" s="10"/>
      <c r="AH109" s="10"/>
    </row>
    <row r="110" spans="1:36" ht="15" x14ac:dyDescent="0.25">
      <c r="A110" s="941"/>
      <c r="B110" s="10">
        <v>8</v>
      </c>
      <c r="C110" s="3"/>
      <c r="D110" s="572"/>
      <c r="F110" s="265"/>
      <c r="G110" s="265"/>
      <c r="H110" s="266"/>
      <c r="I110" s="584"/>
      <c r="J110" s="239" t="s">
        <v>122</v>
      </c>
      <c r="K110" s="239" t="s">
        <v>122</v>
      </c>
      <c r="L110" s="239" t="s">
        <v>122</v>
      </c>
      <c r="M110" s="239" t="s">
        <v>122</v>
      </c>
      <c r="N110" s="239" t="s">
        <v>122</v>
      </c>
      <c r="S110" s="92"/>
      <c r="T110" s="92"/>
      <c r="W110" s="10"/>
      <c r="X110" s="3">
        <f t="shared" si="11"/>
        <v>1</v>
      </c>
      <c r="Y110" s="10"/>
      <c r="Z110" s="163">
        <f t="shared" si="12"/>
        <v>0</v>
      </c>
      <c r="AA110" s="3">
        <f t="shared" si="13"/>
        <v>0</v>
      </c>
      <c r="AB110" s="3">
        <f t="shared" si="14"/>
        <v>0</v>
      </c>
      <c r="AC110" s="3">
        <f t="shared" si="15"/>
        <v>0</v>
      </c>
      <c r="AD110" s="3">
        <f t="shared" si="16"/>
        <v>0</v>
      </c>
      <c r="AE110" s="3">
        <f t="shared" si="17"/>
        <v>0</v>
      </c>
      <c r="AF110" s="3">
        <f t="shared" si="18"/>
        <v>0</v>
      </c>
      <c r="AG110" s="10"/>
      <c r="AH110" s="10"/>
    </row>
    <row r="111" spans="1:36" ht="15" x14ac:dyDescent="0.25">
      <c r="A111" s="941"/>
      <c r="B111" s="10">
        <v>9</v>
      </c>
      <c r="C111" s="3"/>
      <c r="D111" s="572"/>
      <c r="F111" s="265"/>
      <c r="G111" s="265"/>
      <c r="H111" s="266"/>
      <c r="I111" s="584"/>
      <c r="J111" s="239" t="s">
        <v>122</v>
      </c>
      <c r="K111" s="239" t="s">
        <v>122</v>
      </c>
      <c r="L111" s="239" t="s">
        <v>122</v>
      </c>
      <c r="M111" s="239" t="s">
        <v>122</v>
      </c>
      <c r="N111" s="239" t="s">
        <v>122</v>
      </c>
      <c r="S111" s="92"/>
      <c r="T111" s="92"/>
      <c r="W111" s="10"/>
      <c r="X111" s="3">
        <f t="shared" si="11"/>
        <v>1</v>
      </c>
      <c r="Y111" s="10"/>
      <c r="Z111" s="163">
        <f t="shared" si="12"/>
        <v>0</v>
      </c>
      <c r="AA111" s="3">
        <f t="shared" si="13"/>
        <v>0</v>
      </c>
      <c r="AB111" s="3">
        <f t="shared" si="14"/>
        <v>0</v>
      </c>
      <c r="AC111" s="3">
        <f t="shared" si="15"/>
        <v>0</v>
      </c>
      <c r="AD111" s="3">
        <f t="shared" si="16"/>
        <v>0</v>
      </c>
      <c r="AE111" s="3">
        <f t="shared" si="17"/>
        <v>0</v>
      </c>
      <c r="AF111" s="3">
        <f t="shared" si="18"/>
        <v>0</v>
      </c>
      <c r="AG111" s="10"/>
      <c r="AH111" s="10"/>
    </row>
    <row r="112" spans="1:36" ht="15" x14ac:dyDescent="0.25">
      <c r="A112" s="941"/>
      <c r="B112" s="10">
        <v>10</v>
      </c>
      <c r="C112" s="3"/>
      <c r="D112" s="572"/>
      <c r="F112" s="265"/>
      <c r="G112" s="265"/>
      <c r="H112" s="266"/>
      <c r="I112" s="584"/>
      <c r="J112" s="239" t="s">
        <v>122</v>
      </c>
      <c r="K112" s="239" t="s">
        <v>122</v>
      </c>
      <c r="L112" s="239" t="s">
        <v>122</v>
      </c>
      <c r="M112" s="239" t="s">
        <v>122</v>
      </c>
      <c r="N112" s="239" t="s">
        <v>122</v>
      </c>
      <c r="S112" s="92"/>
      <c r="T112" s="92"/>
      <c r="W112" s="3"/>
      <c r="X112" s="3">
        <f t="shared" si="11"/>
        <v>1</v>
      </c>
      <c r="Y112" s="3"/>
      <c r="Z112" s="163">
        <f t="shared" si="12"/>
        <v>0</v>
      </c>
      <c r="AA112" s="3">
        <f t="shared" si="13"/>
        <v>0</v>
      </c>
      <c r="AB112" s="3">
        <f t="shared" si="14"/>
        <v>0</v>
      </c>
      <c r="AC112" s="3">
        <f t="shared" si="15"/>
        <v>0</v>
      </c>
      <c r="AD112" s="3">
        <f t="shared" si="16"/>
        <v>0</v>
      </c>
      <c r="AE112" s="3">
        <f t="shared" si="17"/>
        <v>0</v>
      </c>
      <c r="AF112" s="3">
        <f t="shared" si="18"/>
        <v>0</v>
      </c>
      <c r="AG112" s="3"/>
      <c r="AH112" s="3"/>
    </row>
    <row r="113" spans="1:36" ht="15" x14ac:dyDescent="0.25">
      <c r="A113" s="941"/>
      <c r="B113" s="10">
        <v>11</v>
      </c>
      <c r="C113" s="3"/>
      <c r="D113" s="572"/>
      <c r="F113" s="265"/>
      <c r="G113" s="265"/>
      <c r="H113" s="266"/>
      <c r="I113" s="584"/>
      <c r="J113" s="239" t="s">
        <v>122</v>
      </c>
      <c r="K113" s="239" t="s">
        <v>122</v>
      </c>
      <c r="L113" s="239" t="s">
        <v>122</v>
      </c>
      <c r="M113" s="239" t="s">
        <v>122</v>
      </c>
      <c r="N113" s="239" t="s">
        <v>122</v>
      </c>
      <c r="S113" s="92"/>
      <c r="T113" s="92"/>
      <c r="W113" s="3"/>
      <c r="X113" s="3">
        <f t="shared" si="11"/>
        <v>1</v>
      </c>
      <c r="Y113" s="3"/>
      <c r="Z113" s="163">
        <f t="shared" si="12"/>
        <v>0</v>
      </c>
      <c r="AA113" s="3">
        <f t="shared" si="13"/>
        <v>0</v>
      </c>
      <c r="AB113" s="3">
        <f t="shared" si="14"/>
        <v>0</v>
      </c>
      <c r="AC113" s="3">
        <f t="shared" si="15"/>
        <v>0</v>
      </c>
      <c r="AD113" s="3">
        <f t="shared" si="16"/>
        <v>0</v>
      </c>
      <c r="AE113" s="3">
        <f t="shared" si="17"/>
        <v>0</v>
      </c>
      <c r="AF113" s="3">
        <f t="shared" si="18"/>
        <v>0</v>
      </c>
      <c r="AG113" s="3"/>
      <c r="AH113" s="3"/>
    </row>
    <row r="114" spans="1:36" ht="15" x14ac:dyDescent="0.25">
      <c r="A114" s="941"/>
      <c r="B114" s="10">
        <v>12</v>
      </c>
      <c r="C114" s="3"/>
      <c r="D114" s="572"/>
      <c r="F114" s="265"/>
      <c r="G114" s="265"/>
      <c r="H114" s="266"/>
      <c r="I114" s="584"/>
      <c r="J114" s="239" t="s">
        <v>122</v>
      </c>
      <c r="K114" s="239" t="s">
        <v>122</v>
      </c>
      <c r="L114" s="239" t="s">
        <v>122</v>
      </c>
      <c r="M114" s="239" t="s">
        <v>122</v>
      </c>
      <c r="N114" s="239" t="s">
        <v>122</v>
      </c>
      <c r="S114" s="92"/>
      <c r="T114" s="92"/>
      <c r="W114" s="3"/>
      <c r="X114" s="3">
        <f t="shared" si="11"/>
        <v>1</v>
      </c>
      <c r="Y114" s="3"/>
      <c r="Z114" s="163">
        <f t="shared" si="12"/>
        <v>0</v>
      </c>
      <c r="AA114" s="3">
        <f t="shared" si="13"/>
        <v>0</v>
      </c>
      <c r="AB114" s="3">
        <f t="shared" si="14"/>
        <v>0</v>
      </c>
      <c r="AC114" s="3">
        <f t="shared" si="15"/>
        <v>0</v>
      </c>
      <c r="AD114" s="3">
        <f t="shared" si="16"/>
        <v>0</v>
      </c>
      <c r="AE114" s="3">
        <f t="shared" si="17"/>
        <v>0</v>
      </c>
      <c r="AF114" s="3">
        <f t="shared" si="18"/>
        <v>0</v>
      </c>
      <c r="AG114" s="3"/>
      <c r="AH114" s="3"/>
    </row>
    <row r="115" spans="1:36" ht="15" x14ac:dyDescent="0.25">
      <c r="A115" s="941"/>
      <c r="B115" s="10">
        <v>13</v>
      </c>
      <c r="C115" s="3"/>
      <c r="D115" s="572"/>
      <c r="F115" s="265"/>
      <c r="G115" s="265"/>
      <c r="H115" s="266"/>
      <c r="I115" s="584"/>
      <c r="J115" s="239" t="s">
        <v>122</v>
      </c>
      <c r="K115" s="239" t="s">
        <v>122</v>
      </c>
      <c r="L115" s="239" t="s">
        <v>122</v>
      </c>
      <c r="M115" s="239" t="s">
        <v>122</v>
      </c>
      <c r="N115" s="239" t="s">
        <v>122</v>
      </c>
      <c r="S115" s="92"/>
      <c r="T115" s="92"/>
      <c r="W115" s="3"/>
      <c r="X115" s="3">
        <f t="shared" si="11"/>
        <v>1</v>
      </c>
      <c r="Y115" s="3"/>
      <c r="Z115" s="163">
        <f t="shared" si="12"/>
        <v>0</v>
      </c>
      <c r="AA115" s="3">
        <f t="shared" si="13"/>
        <v>0</v>
      </c>
      <c r="AB115" s="3">
        <f t="shared" si="14"/>
        <v>0</v>
      </c>
      <c r="AC115" s="3">
        <f t="shared" si="15"/>
        <v>0</v>
      </c>
      <c r="AD115" s="3">
        <f t="shared" si="16"/>
        <v>0</v>
      </c>
      <c r="AE115" s="3">
        <f t="shared" si="17"/>
        <v>0</v>
      </c>
      <c r="AF115" s="3">
        <f t="shared" si="18"/>
        <v>0</v>
      </c>
      <c r="AG115" s="3"/>
      <c r="AH115" s="3"/>
    </row>
    <row r="116" spans="1:36" ht="15" x14ac:dyDescent="0.25">
      <c r="A116" s="941"/>
      <c r="B116" s="10">
        <v>14</v>
      </c>
      <c r="C116" s="3"/>
      <c r="D116" s="572"/>
      <c r="F116" s="265"/>
      <c r="G116" s="265"/>
      <c r="H116" s="266"/>
      <c r="I116" s="584"/>
      <c r="J116" s="239" t="s">
        <v>122</v>
      </c>
      <c r="K116" s="239" t="s">
        <v>122</v>
      </c>
      <c r="L116" s="239" t="s">
        <v>122</v>
      </c>
      <c r="M116" s="239" t="s">
        <v>122</v>
      </c>
      <c r="N116" s="239" t="s">
        <v>122</v>
      </c>
      <c r="S116" s="92"/>
      <c r="T116" s="92"/>
      <c r="W116" s="10"/>
      <c r="X116" s="3">
        <f t="shared" si="11"/>
        <v>1</v>
      </c>
      <c r="Y116" s="10"/>
      <c r="Z116" s="163">
        <f t="shared" si="12"/>
        <v>0</v>
      </c>
      <c r="AA116" s="3">
        <f t="shared" si="13"/>
        <v>0</v>
      </c>
      <c r="AB116" s="3">
        <f t="shared" si="14"/>
        <v>0</v>
      </c>
      <c r="AC116" s="3">
        <f t="shared" si="15"/>
        <v>0</v>
      </c>
      <c r="AD116" s="3">
        <f t="shared" si="16"/>
        <v>0</v>
      </c>
      <c r="AE116" s="3">
        <f t="shared" si="17"/>
        <v>0</v>
      </c>
      <c r="AF116" s="3">
        <f t="shared" si="18"/>
        <v>0</v>
      </c>
      <c r="AG116" s="10"/>
      <c r="AH116" s="10"/>
    </row>
    <row r="117" spans="1:36" ht="15" x14ac:dyDescent="0.25">
      <c r="A117" s="941"/>
      <c r="B117" s="10">
        <v>15</v>
      </c>
      <c r="C117" s="3"/>
      <c r="D117" s="572"/>
      <c r="F117" s="265"/>
      <c r="G117" s="265"/>
      <c r="H117" s="266"/>
      <c r="I117" s="584"/>
      <c r="J117" s="239" t="s">
        <v>122</v>
      </c>
      <c r="K117" s="239" t="s">
        <v>122</v>
      </c>
      <c r="L117" s="239" t="s">
        <v>122</v>
      </c>
      <c r="M117" s="239" t="s">
        <v>122</v>
      </c>
      <c r="N117" s="239" t="s">
        <v>122</v>
      </c>
      <c r="S117" s="92"/>
      <c r="T117" s="92"/>
      <c r="W117" s="3"/>
      <c r="X117" s="3">
        <f t="shared" si="11"/>
        <v>1</v>
      </c>
      <c r="Y117" s="3"/>
      <c r="Z117" s="163">
        <f t="shared" si="12"/>
        <v>0</v>
      </c>
      <c r="AA117" s="3">
        <f t="shared" si="13"/>
        <v>0</v>
      </c>
      <c r="AB117" s="3">
        <f t="shared" si="14"/>
        <v>0</v>
      </c>
      <c r="AC117" s="3">
        <f t="shared" si="15"/>
        <v>0</v>
      </c>
      <c r="AD117" s="3">
        <f t="shared" si="16"/>
        <v>0</v>
      </c>
      <c r="AE117" s="3">
        <f t="shared" si="17"/>
        <v>0</v>
      </c>
      <c r="AF117" s="3">
        <f t="shared" si="18"/>
        <v>0</v>
      </c>
      <c r="AG117" s="3"/>
      <c r="AH117" s="3"/>
    </row>
    <row r="118" spans="1:36" ht="15" x14ac:dyDescent="0.25">
      <c r="A118" s="941"/>
      <c r="B118" s="10">
        <v>16</v>
      </c>
      <c r="C118" s="3"/>
      <c r="D118" s="572"/>
      <c r="F118" s="265"/>
      <c r="G118" s="265"/>
      <c r="H118" s="266"/>
      <c r="I118" s="584"/>
      <c r="J118" s="239" t="s">
        <v>122</v>
      </c>
      <c r="K118" s="239" t="s">
        <v>122</v>
      </c>
      <c r="L118" s="239" t="s">
        <v>122</v>
      </c>
      <c r="M118" s="239" t="s">
        <v>122</v>
      </c>
      <c r="N118" s="239" t="s">
        <v>122</v>
      </c>
      <c r="S118" s="92"/>
      <c r="T118" s="92"/>
      <c r="W118" s="3"/>
      <c r="X118" s="3">
        <f t="shared" si="11"/>
        <v>1</v>
      </c>
      <c r="Y118" s="3"/>
      <c r="Z118" s="163">
        <f t="shared" si="12"/>
        <v>0</v>
      </c>
      <c r="AA118" s="3">
        <f t="shared" si="13"/>
        <v>0</v>
      </c>
      <c r="AB118" s="3">
        <f t="shared" si="14"/>
        <v>0</v>
      </c>
      <c r="AC118" s="3">
        <f t="shared" si="15"/>
        <v>0</v>
      </c>
      <c r="AD118" s="3">
        <f t="shared" si="16"/>
        <v>0</v>
      </c>
      <c r="AE118" s="3">
        <f t="shared" si="17"/>
        <v>0</v>
      </c>
      <c r="AF118" s="3">
        <f t="shared" si="18"/>
        <v>0</v>
      </c>
      <c r="AG118" s="3"/>
      <c r="AH118" s="3"/>
    </row>
    <row r="119" spans="1:36" ht="15" x14ac:dyDescent="0.25">
      <c r="A119" s="941"/>
      <c r="B119" s="10">
        <v>17</v>
      </c>
      <c r="C119" s="3"/>
      <c r="D119" s="572"/>
      <c r="F119" s="265"/>
      <c r="G119" s="265"/>
      <c r="H119" s="266"/>
      <c r="I119" s="584"/>
      <c r="J119" s="239" t="s">
        <v>122</v>
      </c>
      <c r="K119" s="239" t="s">
        <v>122</v>
      </c>
      <c r="L119" s="239" t="s">
        <v>122</v>
      </c>
      <c r="M119" s="239" t="s">
        <v>122</v>
      </c>
      <c r="N119" s="239" t="s">
        <v>122</v>
      </c>
      <c r="S119" s="92"/>
      <c r="T119" s="92"/>
      <c r="W119" s="3"/>
      <c r="X119" s="3">
        <f t="shared" si="11"/>
        <v>1</v>
      </c>
      <c r="Y119" s="3"/>
      <c r="Z119" s="163">
        <f t="shared" si="12"/>
        <v>0</v>
      </c>
      <c r="AA119" s="3">
        <f t="shared" si="13"/>
        <v>0</v>
      </c>
      <c r="AB119" s="3">
        <f t="shared" si="14"/>
        <v>0</v>
      </c>
      <c r="AC119" s="3">
        <f t="shared" si="15"/>
        <v>0</v>
      </c>
      <c r="AD119" s="3">
        <f t="shared" si="16"/>
        <v>0</v>
      </c>
      <c r="AE119" s="3">
        <f t="shared" si="17"/>
        <v>0</v>
      </c>
      <c r="AF119" s="3">
        <f t="shared" si="18"/>
        <v>0</v>
      </c>
      <c r="AG119" s="3"/>
      <c r="AH119" s="3"/>
    </row>
    <row r="120" spans="1:36" ht="15" x14ac:dyDescent="0.25">
      <c r="A120" s="941"/>
      <c r="B120" s="10">
        <v>18</v>
      </c>
      <c r="C120" s="3"/>
      <c r="D120" s="572"/>
      <c r="F120" s="265"/>
      <c r="G120" s="265"/>
      <c r="H120" s="266"/>
      <c r="I120" s="584"/>
      <c r="J120" s="239" t="s">
        <v>122</v>
      </c>
      <c r="K120" s="239" t="s">
        <v>122</v>
      </c>
      <c r="L120" s="239" t="s">
        <v>122</v>
      </c>
      <c r="M120" s="239" t="s">
        <v>122</v>
      </c>
      <c r="N120" s="239" t="s">
        <v>122</v>
      </c>
      <c r="S120" s="92"/>
      <c r="T120" s="92"/>
      <c r="W120" s="3"/>
      <c r="X120" s="3">
        <f t="shared" si="11"/>
        <v>1</v>
      </c>
      <c r="Y120" s="3"/>
      <c r="Z120" s="163">
        <f t="shared" si="12"/>
        <v>0</v>
      </c>
      <c r="AA120" s="3">
        <f t="shared" si="13"/>
        <v>0</v>
      </c>
      <c r="AB120" s="3">
        <f t="shared" si="14"/>
        <v>0</v>
      </c>
      <c r="AC120" s="3">
        <f t="shared" si="15"/>
        <v>0</v>
      </c>
      <c r="AD120" s="3">
        <f t="shared" si="16"/>
        <v>0</v>
      </c>
      <c r="AE120" s="3">
        <f t="shared" si="17"/>
        <v>0</v>
      </c>
      <c r="AF120" s="3">
        <f t="shared" si="18"/>
        <v>0</v>
      </c>
      <c r="AG120" s="3"/>
      <c r="AH120" s="3"/>
    </row>
    <row r="121" spans="1:36" ht="14.25" x14ac:dyDescent="0.2">
      <c r="A121" s="941"/>
      <c r="B121" s="10"/>
      <c r="C121" s="3"/>
      <c r="D121" s="572"/>
      <c r="F121" s="159"/>
      <c r="G121" s="159"/>
      <c r="H121" s="241"/>
      <c r="I121" s="89"/>
      <c r="J121" s="242">
        <f>18-COUNTBLANK(F103:F120)</f>
        <v>0</v>
      </c>
      <c r="K121" s="242">
        <f>J121</f>
        <v>0</v>
      </c>
      <c r="L121" s="242">
        <f t="shared" ref="L121:N121" si="19">K121</f>
        <v>0</v>
      </c>
      <c r="M121" s="242">
        <f t="shared" si="19"/>
        <v>0</v>
      </c>
      <c r="N121" s="242">
        <f t="shared" si="19"/>
        <v>0</v>
      </c>
      <c r="S121" s="92"/>
      <c r="T121" s="92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</row>
    <row r="122" spans="1:36" ht="14.25" x14ac:dyDescent="0.2">
      <c r="A122" s="941"/>
      <c r="B122" s="10"/>
      <c r="C122" s="3"/>
      <c r="D122" s="572"/>
      <c r="F122" s="159"/>
      <c r="G122" s="159"/>
      <c r="H122" s="241"/>
      <c r="I122" s="89"/>
      <c r="J122" s="89"/>
      <c r="K122" s="89"/>
      <c r="L122" s="89"/>
      <c r="M122" s="89"/>
      <c r="N122" s="89"/>
      <c r="O122" s="89"/>
      <c r="S122" s="92"/>
      <c r="T122" s="92"/>
      <c r="W122" s="3"/>
      <c r="X122" s="3"/>
      <c r="Y122" s="3"/>
      <c r="Z122" s="3"/>
      <c r="AA122" s="3"/>
      <c r="AB122" s="79"/>
      <c r="AC122" s="63"/>
      <c r="AD122" s="79"/>
      <c r="AE122" s="3"/>
      <c r="AF122" s="3"/>
      <c r="AG122" s="3"/>
      <c r="AH122" s="3"/>
    </row>
    <row r="123" spans="1:36" ht="18.75" x14ac:dyDescent="0.3">
      <c r="A123" s="941"/>
      <c r="B123" s="10"/>
      <c r="C123" s="3"/>
      <c r="D123" s="572"/>
      <c r="F123" s="226" t="s">
        <v>55</v>
      </c>
      <c r="H123" s="247"/>
      <c r="K123" s="86" t="s">
        <v>22</v>
      </c>
      <c r="L123" s="96" t="str">
        <f>L98</f>
        <v>2004 / 2005 / 2006</v>
      </c>
      <c r="M123" s="96"/>
      <c r="N123" s="96"/>
      <c r="O123" s="96"/>
      <c r="P123" s="96"/>
      <c r="Q123" s="96"/>
      <c r="R123" s="96"/>
      <c r="S123" s="92"/>
      <c r="T123" s="92"/>
      <c r="W123" s="3"/>
      <c r="X123" s="3"/>
      <c r="Y123" s="3"/>
      <c r="Z123" s="3"/>
      <c r="AA123" s="3"/>
      <c r="AB123" s="79"/>
      <c r="AC123" s="63"/>
      <c r="AD123" s="79"/>
      <c r="AE123" s="3"/>
      <c r="AF123" s="3"/>
      <c r="AG123" s="3"/>
      <c r="AH123" s="3"/>
    </row>
    <row r="124" spans="1:36" ht="14.25" x14ac:dyDescent="0.2">
      <c r="A124" s="941"/>
      <c r="B124" s="10"/>
      <c r="C124" s="3"/>
      <c r="D124" s="572"/>
      <c r="H124" s="247"/>
      <c r="S124" s="92"/>
      <c r="T124" s="92"/>
      <c r="W124" s="3"/>
      <c r="X124" s="3"/>
      <c r="Y124" s="3"/>
      <c r="Z124" s="3"/>
      <c r="AA124" s="3"/>
      <c r="AB124" s="79"/>
      <c r="AC124" s="63"/>
      <c r="AD124" s="79"/>
      <c r="AE124" s="3"/>
      <c r="AF124" s="3"/>
      <c r="AG124" s="3"/>
      <c r="AH124" s="3"/>
    </row>
    <row r="125" spans="1:36" ht="15" x14ac:dyDescent="0.2">
      <c r="A125" s="941"/>
      <c r="B125" s="42"/>
      <c r="C125" s="1"/>
      <c r="D125" s="572"/>
      <c r="E125" s="227" t="s">
        <v>5</v>
      </c>
      <c r="F125" s="228" t="s">
        <v>83</v>
      </c>
      <c r="G125" s="107"/>
      <c r="H125" s="248"/>
      <c r="I125" s="149" t="s">
        <v>17</v>
      </c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5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</row>
    <row r="126" spans="1:36" ht="112.5" customHeight="1" x14ac:dyDescent="0.2">
      <c r="A126" s="941"/>
      <c r="B126" s="10"/>
      <c r="C126" s="3"/>
      <c r="D126" s="572" t="str">
        <f>D82</f>
        <v>Bemerkungen</v>
      </c>
      <c r="E126" s="26" t="s">
        <v>13</v>
      </c>
      <c r="F126" s="4" t="s">
        <v>14</v>
      </c>
      <c r="G126" s="4" t="s">
        <v>15</v>
      </c>
      <c r="H126" s="9" t="s">
        <v>16</v>
      </c>
      <c r="I126" s="579" t="s">
        <v>4</v>
      </c>
      <c r="J126" s="229" t="s">
        <v>0</v>
      </c>
      <c r="K126" s="943" t="s">
        <v>63</v>
      </c>
      <c r="L126" s="944"/>
      <c r="M126" s="229" t="s">
        <v>21</v>
      </c>
      <c r="N126" s="753" t="s">
        <v>191</v>
      </c>
      <c r="O126" s="743" t="s">
        <v>192</v>
      </c>
      <c r="P126" s="744" t="s">
        <v>190</v>
      </c>
      <c r="Q126" s="229" t="s">
        <v>80</v>
      </c>
      <c r="S126" s="92"/>
      <c r="T126" s="92"/>
      <c r="W126" s="85">
        <v>2000</v>
      </c>
      <c r="Z126" s="3" t="s">
        <v>16</v>
      </c>
      <c r="AA126" s="3">
        <f>$X$78</f>
        <v>2004</v>
      </c>
      <c r="AB126" s="3">
        <f>$X$79</f>
        <v>2005</v>
      </c>
      <c r="AC126" s="3">
        <f>$X$80</f>
        <v>2006</v>
      </c>
      <c r="AD126" s="162">
        <f>SUM(AA126-W126)</f>
        <v>4</v>
      </c>
      <c r="AE126" s="162">
        <f>AB126-W126</f>
        <v>5</v>
      </c>
      <c r="AF126" s="162">
        <f>AC126-W126</f>
        <v>6</v>
      </c>
      <c r="AG126" s="3"/>
      <c r="AH126" s="3" t="s">
        <v>123</v>
      </c>
      <c r="AJ126" s="86" t="s">
        <v>124</v>
      </c>
    </row>
    <row r="127" spans="1:36" ht="14.25" x14ac:dyDescent="0.2">
      <c r="A127" s="941"/>
      <c r="B127" s="10"/>
      <c r="C127" s="3"/>
      <c r="D127" s="728" t="s">
        <v>193</v>
      </c>
      <c r="E127" s="26"/>
      <c r="F127" s="11"/>
      <c r="G127" s="11"/>
      <c r="H127" s="12"/>
      <c r="I127" s="580"/>
      <c r="J127" s="230"/>
      <c r="K127" s="231"/>
      <c r="L127" s="232"/>
      <c r="M127" s="230"/>
      <c r="N127" s="754"/>
      <c r="O127" s="745"/>
      <c r="P127" s="746"/>
      <c r="Q127" s="230"/>
      <c r="S127" s="92"/>
      <c r="T127" s="107"/>
      <c r="W127" s="3"/>
      <c r="X127" s="3"/>
      <c r="Y127" s="3"/>
      <c r="Z127" s="3"/>
      <c r="AA127" s="3"/>
      <c r="AB127" s="79"/>
      <c r="AC127" s="63"/>
      <c r="AD127" s="79"/>
      <c r="AE127" s="3"/>
      <c r="AF127" s="3"/>
      <c r="AG127" s="3"/>
      <c r="AH127" s="3"/>
    </row>
    <row r="128" spans="1:36" ht="15" x14ac:dyDescent="0.25">
      <c r="A128" s="941"/>
      <c r="B128" s="10">
        <v>1</v>
      </c>
      <c r="C128" s="3"/>
      <c r="D128" s="572"/>
      <c r="F128" s="265"/>
      <c r="G128" s="265"/>
      <c r="H128" s="266"/>
      <c r="I128" s="586"/>
      <c r="J128" s="255" t="s">
        <v>122</v>
      </c>
      <c r="K128" s="275"/>
      <c r="L128" s="276"/>
      <c r="M128" s="255" t="s">
        <v>122</v>
      </c>
      <c r="N128" s="755"/>
      <c r="O128" s="747"/>
      <c r="P128" s="748"/>
      <c r="Q128" s="255" t="s">
        <v>122</v>
      </c>
      <c r="S128" s="237">
        <f>SUM(J148:Q148)/5</f>
        <v>0</v>
      </c>
      <c r="T128" s="92"/>
      <c r="W128" s="10"/>
      <c r="X128" s="3">
        <f>COUNTBLANK(H128)</f>
        <v>1</v>
      </c>
      <c r="Y128" s="10"/>
      <c r="Z128" s="163">
        <f>SUM(AA128:AF128)</f>
        <v>0</v>
      </c>
      <c r="AA128" s="3">
        <f>IF(H128-$AA$126=0,1,0)</f>
        <v>0</v>
      </c>
      <c r="AB128" s="3">
        <f>IF(H128-$AB$126=0,1,0)</f>
        <v>0</v>
      </c>
      <c r="AC128" s="3">
        <f>IF(H128-$AC$126=0,1,0)</f>
        <v>0</v>
      </c>
      <c r="AD128" s="3">
        <f>IF(H128-$AD$126=0,1,0)</f>
        <v>0</v>
      </c>
      <c r="AE128" s="3">
        <f>IF(H128-$AE$126=0,1,0)</f>
        <v>0</v>
      </c>
      <c r="AF128" s="3">
        <f>IF(H128-$AF$126=0,1,0)</f>
        <v>0</v>
      </c>
      <c r="AG128" s="10"/>
      <c r="AH128" s="3">
        <f>COUNTBLANK(K128:L128)</f>
        <v>2</v>
      </c>
      <c r="AJ128" s="86">
        <f>COUNTBLANK(N128:P128)</f>
        <v>3</v>
      </c>
    </row>
    <row r="129" spans="1:36" ht="15" x14ac:dyDescent="0.25">
      <c r="A129" s="941"/>
      <c r="B129" s="10">
        <v>2</v>
      </c>
      <c r="C129" s="3"/>
      <c r="D129" s="572"/>
      <c r="F129" s="265"/>
      <c r="G129" s="265"/>
      <c r="H129" s="266"/>
      <c r="I129" s="583"/>
      <c r="J129" s="239" t="s">
        <v>122</v>
      </c>
      <c r="K129" s="222"/>
      <c r="L129" s="223"/>
      <c r="M129" s="239" t="s">
        <v>122</v>
      </c>
      <c r="N129" s="756"/>
      <c r="O129" s="749"/>
      <c r="P129" s="750"/>
      <c r="Q129" s="239" t="s">
        <v>122</v>
      </c>
      <c r="S129" s="92"/>
      <c r="T129" s="92"/>
      <c r="W129" s="3"/>
      <c r="X129" s="3">
        <f t="shared" ref="X129:X147" si="20">COUNTBLANK(H129)</f>
        <v>1</v>
      </c>
      <c r="Y129" s="3"/>
      <c r="Z129" s="163">
        <f t="shared" ref="Z129:Z147" si="21">SUM(AA129:AF129)</f>
        <v>0</v>
      </c>
      <c r="AA129" s="3">
        <f t="shared" ref="AA129:AA147" si="22">IF(H129-$AA$126=0,1,0)</f>
        <v>0</v>
      </c>
      <c r="AB129" s="3">
        <f t="shared" ref="AB129:AB147" si="23">IF(H129-$AB$126=0,1,0)</f>
        <v>0</v>
      </c>
      <c r="AC129" s="3">
        <f t="shared" ref="AC129:AC147" si="24">IF(H129-$AC$126=0,1,0)</f>
        <v>0</v>
      </c>
      <c r="AD129" s="3">
        <f t="shared" ref="AD129:AD147" si="25">IF(H129-$AD$126=0,1,0)</f>
        <v>0</v>
      </c>
      <c r="AE129" s="3">
        <f t="shared" ref="AE129:AE147" si="26">IF(H129-$AE$126=0,1,0)</f>
        <v>0</v>
      </c>
      <c r="AF129" s="3">
        <f t="shared" ref="AF129:AF147" si="27">IF(H129-$AF$126=0,1,0)</f>
        <v>0</v>
      </c>
      <c r="AG129" s="10"/>
      <c r="AH129" s="3">
        <f t="shared" ref="AH129:AH147" si="28">COUNTBLANK(K129:L129)</f>
        <v>2</v>
      </c>
      <c r="AJ129" s="86">
        <f>COUNTBLANK(N129:P129)</f>
        <v>3</v>
      </c>
    </row>
    <row r="130" spans="1:36" ht="15" x14ac:dyDescent="0.25">
      <c r="A130" s="941"/>
      <c r="B130" s="10">
        <v>3</v>
      </c>
      <c r="C130" s="3"/>
      <c r="D130" s="572"/>
      <c r="F130" s="265"/>
      <c r="G130" s="265"/>
      <c r="H130" s="266"/>
      <c r="I130" s="583"/>
      <c r="J130" s="239" t="s">
        <v>122</v>
      </c>
      <c r="K130" s="222"/>
      <c r="L130" s="223"/>
      <c r="M130" s="239" t="s">
        <v>122</v>
      </c>
      <c r="N130" s="756"/>
      <c r="O130" s="749"/>
      <c r="P130" s="750"/>
      <c r="Q130" s="239" t="s">
        <v>122</v>
      </c>
      <c r="S130" s="92"/>
      <c r="T130" s="92"/>
      <c r="W130" s="3"/>
      <c r="X130" s="3">
        <f t="shared" si="20"/>
        <v>1</v>
      </c>
      <c r="Y130" s="3"/>
      <c r="Z130" s="163">
        <f t="shared" si="21"/>
        <v>0</v>
      </c>
      <c r="AA130" s="3">
        <f t="shared" si="22"/>
        <v>0</v>
      </c>
      <c r="AB130" s="3">
        <f t="shared" si="23"/>
        <v>0</v>
      </c>
      <c r="AC130" s="3">
        <f t="shared" si="24"/>
        <v>0</v>
      </c>
      <c r="AD130" s="3">
        <f t="shared" si="25"/>
        <v>0</v>
      </c>
      <c r="AE130" s="3">
        <f t="shared" si="26"/>
        <v>0</v>
      </c>
      <c r="AF130" s="3">
        <f t="shared" si="27"/>
        <v>0</v>
      </c>
      <c r="AG130" s="10"/>
      <c r="AH130" s="3">
        <f t="shared" si="28"/>
        <v>2</v>
      </c>
      <c r="AJ130" s="86">
        <f>COUNTBLANK(N130:P130)</f>
        <v>3</v>
      </c>
    </row>
    <row r="131" spans="1:36" ht="15" x14ac:dyDescent="0.25">
      <c r="A131" s="941"/>
      <c r="B131" s="10">
        <v>4</v>
      </c>
      <c r="C131" s="3"/>
      <c r="D131" s="572"/>
      <c r="F131" s="265"/>
      <c r="G131" s="265"/>
      <c r="H131" s="266"/>
      <c r="I131" s="583"/>
      <c r="J131" s="239" t="s">
        <v>122</v>
      </c>
      <c r="K131" s="222"/>
      <c r="L131" s="223"/>
      <c r="M131" s="239" t="s">
        <v>122</v>
      </c>
      <c r="N131" s="756"/>
      <c r="O131" s="749"/>
      <c r="P131" s="750"/>
      <c r="Q131" s="239" t="s">
        <v>122</v>
      </c>
      <c r="S131" s="92"/>
      <c r="T131" s="92"/>
      <c r="W131" s="3"/>
      <c r="X131" s="3">
        <f t="shared" si="20"/>
        <v>1</v>
      </c>
      <c r="Y131" s="3"/>
      <c r="Z131" s="163">
        <f t="shared" si="21"/>
        <v>0</v>
      </c>
      <c r="AA131" s="3">
        <f t="shared" si="22"/>
        <v>0</v>
      </c>
      <c r="AB131" s="3">
        <f t="shared" si="23"/>
        <v>0</v>
      </c>
      <c r="AC131" s="3">
        <f t="shared" si="24"/>
        <v>0</v>
      </c>
      <c r="AD131" s="3">
        <f t="shared" si="25"/>
        <v>0</v>
      </c>
      <c r="AE131" s="3">
        <f t="shared" si="26"/>
        <v>0</v>
      </c>
      <c r="AF131" s="3">
        <f t="shared" si="27"/>
        <v>0</v>
      </c>
      <c r="AG131" s="10"/>
      <c r="AH131" s="3">
        <f t="shared" si="28"/>
        <v>2</v>
      </c>
      <c r="AJ131" s="86">
        <f t="shared" ref="AJ131:AJ147" si="29">COUNTBLANK(N131:P131)</f>
        <v>3</v>
      </c>
    </row>
    <row r="132" spans="1:36" ht="15" x14ac:dyDescent="0.25">
      <c r="A132" s="941"/>
      <c r="B132" s="10">
        <v>5</v>
      </c>
      <c r="C132" s="3"/>
      <c r="D132" s="572"/>
      <c r="F132" s="265"/>
      <c r="G132" s="265"/>
      <c r="H132" s="266"/>
      <c r="I132" s="583"/>
      <c r="J132" s="239" t="s">
        <v>122</v>
      </c>
      <c r="K132" s="222"/>
      <c r="L132" s="223"/>
      <c r="M132" s="239" t="s">
        <v>122</v>
      </c>
      <c r="N132" s="756"/>
      <c r="O132" s="749"/>
      <c r="P132" s="750"/>
      <c r="Q132" s="239" t="s">
        <v>122</v>
      </c>
      <c r="S132" s="92"/>
      <c r="T132" s="92"/>
      <c r="W132" s="3"/>
      <c r="X132" s="3">
        <f>COUNTBLANK(H132)</f>
        <v>1</v>
      </c>
      <c r="Y132" s="3"/>
      <c r="Z132" s="163">
        <f t="shared" si="21"/>
        <v>0</v>
      </c>
      <c r="AA132" s="3">
        <f>IF(H132-$AA$126=0,1,0)</f>
        <v>0</v>
      </c>
      <c r="AB132" s="3">
        <f>IF(H132-$AB$126=0,1,0)</f>
        <v>0</v>
      </c>
      <c r="AC132" s="3">
        <f>IF(H132-$AC$126=0,1,0)</f>
        <v>0</v>
      </c>
      <c r="AD132" s="3">
        <f>IF(H132-$AD$126=0,1,0)</f>
        <v>0</v>
      </c>
      <c r="AE132" s="3">
        <f>IF(H132-$AE$126=0,1,0)</f>
        <v>0</v>
      </c>
      <c r="AF132" s="3">
        <f>IF(H132-$AF$126=0,1,0)</f>
        <v>0</v>
      </c>
      <c r="AG132" s="10"/>
      <c r="AH132" s="3">
        <f t="shared" si="28"/>
        <v>2</v>
      </c>
      <c r="AJ132" s="86">
        <f t="shared" si="29"/>
        <v>3</v>
      </c>
    </row>
    <row r="133" spans="1:36" ht="15" x14ac:dyDescent="0.25">
      <c r="A133" s="941"/>
      <c r="B133" s="10">
        <v>6</v>
      </c>
      <c r="C133" s="3"/>
      <c r="D133" s="572"/>
      <c r="F133" s="265"/>
      <c r="G133" s="265"/>
      <c r="H133" s="266"/>
      <c r="I133" s="583"/>
      <c r="J133" s="239" t="s">
        <v>122</v>
      </c>
      <c r="K133" s="222"/>
      <c r="L133" s="223"/>
      <c r="M133" s="239" t="s">
        <v>122</v>
      </c>
      <c r="N133" s="756"/>
      <c r="O133" s="749"/>
      <c r="P133" s="750"/>
      <c r="Q133" s="239" t="s">
        <v>122</v>
      </c>
      <c r="S133" s="92"/>
      <c r="T133" s="92"/>
      <c r="W133" s="3"/>
      <c r="X133" s="3">
        <f>COUNTBLANK(H133)</f>
        <v>1</v>
      </c>
      <c r="Y133" s="3"/>
      <c r="Z133" s="163">
        <f t="shared" si="21"/>
        <v>0</v>
      </c>
      <c r="AA133" s="3">
        <f>IF(H133-$AA$126=0,1,0)</f>
        <v>0</v>
      </c>
      <c r="AB133" s="3">
        <f>IF(H133-$AB$126=0,1,0)</f>
        <v>0</v>
      </c>
      <c r="AC133" s="3">
        <f>IF(H133-$AC$126=0,1,0)</f>
        <v>0</v>
      </c>
      <c r="AD133" s="3">
        <f>IF(H133-$AD$126=0,1,0)</f>
        <v>0</v>
      </c>
      <c r="AE133" s="3">
        <f>IF(H133-$AE$126=0,1,0)</f>
        <v>0</v>
      </c>
      <c r="AF133" s="3">
        <f>IF(H133-$AF$126=0,1,0)</f>
        <v>0</v>
      </c>
      <c r="AG133" s="10"/>
      <c r="AH133" s="3">
        <f t="shared" si="28"/>
        <v>2</v>
      </c>
      <c r="AJ133" s="86">
        <f t="shared" si="29"/>
        <v>3</v>
      </c>
    </row>
    <row r="134" spans="1:36" ht="15" x14ac:dyDescent="0.25">
      <c r="A134" s="941"/>
      <c r="B134" s="10">
        <v>7</v>
      </c>
      <c r="C134" s="3"/>
      <c r="D134" s="572"/>
      <c r="F134" s="265"/>
      <c r="G134" s="265"/>
      <c r="H134" s="266"/>
      <c r="I134" s="583"/>
      <c r="J134" s="239" t="s">
        <v>122</v>
      </c>
      <c r="K134" s="222"/>
      <c r="L134" s="223"/>
      <c r="M134" s="239" t="s">
        <v>122</v>
      </c>
      <c r="N134" s="756"/>
      <c r="O134" s="749"/>
      <c r="P134" s="750"/>
      <c r="Q134" s="239" t="s">
        <v>122</v>
      </c>
      <c r="S134" s="92"/>
      <c r="T134" s="92"/>
      <c r="W134" s="3"/>
      <c r="X134" s="3">
        <f>COUNTBLANK(H134)</f>
        <v>1</v>
      </c>
      <c r="Y134" s="3"/>
      <c r="Z134" s="163">
        <f t="shared" si="21"/>
        <v>0</v>
      </c>
      <c r="AA134" s="3">
        <f>IF(H134-$AA$126=0,1,0)</f>
        <v>0</v>
      </c>
      <c r="AB134" s="3">
        <f>IF(H134-$AB$126=0,1,0)</f>
        <v>0</v>
      </c>
      <c r="AC134" s="3">
        <f>IF(H134-$AC$126=0,1,0)</f>
        <v>0</v>
      </c>
      <c r="AD134" s="3">
        <f>IF(H134-$AD$126=0,1,0)</f>
        <v>0</v>
      </c>
      <c r="AE134" s="3">
        <f>IF(H134-$AE$126=0,1,0)</f>
        <v>0</v>
      </c>
      <c r="AF134" s="3">
        <f>IF(H134-$AF$126=0,1,0)</f>
        <v>0</v>
      </c>
      <c r="AG134" s="10"/>
      <c r="AH134" s="3">
        <f t="shared" si="28"/>
        <v>2</v>
      </c>
      <c r="AJ134" s="86">
        <f t="shared" si="29"/>
        <v>3</v>
      </c>
    </row>
    <row r="135" spans="1:36" ht="15" x14ac:dyDescent="0.25">
      <c r="A135" s="941"/>
      <c r="B135" s="10">
        <v>8</v>
      </c>
      <c r="C135" s="3"/>
      <c r="D135" s="572"/>
      <c r="F135" s="265"/>
      <c r="G135" s="265"/>
      <c r="H135" s="266"/>
      <c r="I135" s="583"/>
      <c r="J135" s="239" t="s">
        <v>122</v>
      </c>
      <c r="K135" s="222"/>
      <c r="L135" s="223"/>
      <c r="M135" s="239" t="s">
        <v>122</v>
      </c>
      <c r="N135" s="756"/>
      <c r="O135" s="749"/>
      <c r="P135" s="750"/>
      <c r="Q135" s="239" t="s">
        <v>122</v>
      </c>
      <c r="S135" s="92"/>
      <c r="T135" s="92"/>
      <c r="W135" s="3"/>
      <c r="X135" s="3">
        <f t="shared" si="20"/>
        <v>1</v>
      </c>
      <c r="Y135" s="3"/>
      <c r="Z135" s="163">
        <f t="shared" si="21"/>
        <v>0</v>
      </c>
      <c r="AA135" s="3">
        <f t="shared" si="22"/>
        <v>0</v>
      </c>
      <c r="AB135" s="3">
        <f t="shared" si="23"/>
        <v>0</v>
      </c>
      <c r="AC135" s="3">
        <f t="shared" si="24"/>
        <v>0</v>
      </c>
      <c r="AD135" s="3">
        <f t="shared" si="25"/>
        <v>0</v>
      </c>
      <c r="AE135" s="3">
        <f t="shared" si="26"/>
        <v>0</v>
      </c>
      <c r="AF135" s="3">
        <f t="shared" si="27"/>
        <v>0</v>
      </c>
      <c r="AG135" s="10"/>
      <c r="AH135" s="3">
        <f t="shared" si="28"/>
        <v>2</v>
      </c>
      <c r="AJ135" s="86">
        <f t="shared" si="29"/>
        <v>3</v>
      </c>
    </row>
    <row r="136" spans="1:36" ht="15" x14ac:dyDescent="0.25">
      <c r="A136" s="941"/>
      <c r="B136" s="10">
        <v>9</v>
      </c>
      <c r="C136" s="3"/>
      <c r="D136" s="572"/>
      <c r="F136" s="265"/>
      <c r="G136" s="265"/>
      <c r="H136" s="266"/>
      <c r="I136" s="583"/>
      <c r="J136" s="239" t="s">
        <v>122</v>
      </c>
      <c r="K136" s="222"/>
      <c r="L136" s="223"/>
      <c r="M136" s="239" t="s">
        <v>122</v>
      </c>
      <c r="N136" s="756"/>
      <c r="O136" s="749"/>
      <c r="P136" s="750"/>
      <c r="Q136" s="239" t="s">
        <v>122</v>
      </c>
      <c r="S136" s="92"/>
      <c r="T136" s="92"/>
      <c r="W136" s="3"/>
      <c r="X136" s="3">
        <f t="shared" si="20"/>
        <v>1</v>
      </c>
      <c r="Y136" s="3"/>
      <c r="Z136" s="163">
        <f t="shared" si="21"/>
        <v>0</v>
      </c>
      <c r="AA136" s="3">
        <f t="shared" si="22"/>
        <v>0</v>
      </c>
      <c r="AB136" s="3">
        <f t="shared" si="23"/>
        <v>0</v>
      </c>
      <c r="AC136" s="3">
        <f t="shared" si="24"/>
        <v>0</v>
      </c>
      <c r="AD136" s="3">
        <f t="shared" si="25"/>
        <v>0</v>
      </c>
      <c r="AE136" s="3">
        <f t="shared" si="26"/>
        <v>0</v>
      </c>
      <c r="AF136" s="3">
        <f t="shared" si="27"/>
        <v>0</v>
      </c>
      <c r="AG136" s="10"/>
      <c r="AH136" s="3">
        <f t="shared" si="28"/>
        <v>2</v>
      </c>
      <c r="AJ136" s="86">
        <f t="shared" si="29"/>
        <v>3</v>
      </c>
    </row>
    <row r="137" spans="1:36" ht="15" x14ac:dyDescent="0.25">
      <c r="A137" s="941"/>
      <c r="B137" s="10">
        <v>10</v>
      </c>
      <c r="C137" s="3"/>
      <c r="D137" s="572"/>
      <c r="F137" s="265"/>
      <c r="G137" s="265"/>
      <c r="H137" s="266"/>
      <c r="I137" s="583"/>
      <c r="J137" s="239" t="s">
        <v>122</v>
      </c>
      <c r="K137" s="222"/>
      <c r="L137" s="223"/>
      <c r="M137" s="239" t="s">
        <v>122</v>
      </c>
      <c r="N137" s="756"/>
      <c r="O137" s="749"/>
      <c r="P137" s="750"/>
      <c r="Q137" s="239" t="s">
        <v>122</v>
      </c>
      <c r="S137" s="92"/>
      <c r="T137" s="92"/>
      <c r="W137" s="3"/>
      <c r="X137" s="3">
        <f>COUNTBLANK(H137)</f>
        <v>1</v>
      </c>
      <c r="Y137" s="3"/>
      <c r="Z137" s="163">
        <f t="shared" si="21"/>
        <v>0</v>
      </c>
      <c r="AA137" s="3">
        <f>IF(H137-$AA$126=0,1,0)</f>
        <v>0</v>
      </c>
      <c r="AB137" s="3">
        <f>IF(H137-$AB$126=0,1,0)</f>
        <v>0</v>
      </c>
      <c r="AC137" s="3">
        <f>IF(H137-$AC$126=0,1,0)</f>
        <v>0</v>
      </c>
      <c r="AD137" s="3">
        <f>IF(H137-$AD$126=0,1,0)</f>
        <v>0</v>
      </c>
      <c r="AE137" s="3">
        <f>IF(H137-$AE$126=0,1,0)</f>
        <v>0</v>
      </c>
      <c r="AF137" s="3">
        <f>IF(H137-$AF$126=0,1,0)</f>
        <v>0</v>
      </c>
      <c r="AG137" s="10"/>
      <c r="AH137" s="3">
        <f t="shared" si="28"/>
        <v>2</v>
      </c>
      <c r="AJ137" s="86">
        <f t="shared" si="29"/>
        <v>3</v>
      </c>
    </row>
    <row r="138" spans="1:36" ht="15" x14ac:dyDescent="0.25">
      <c r="A138" s="941"/>
      <c r="B138" s="10">
        <v>11</v>
      </c>
      <c r="C138" s="3"/>
      <c r="D138" s="572"/>
      <c r="F138" s="265"/>
      <c r="G138" s="265"/>
      <c r="H138" s="266"/>
      <c r="I138" s="583"/>
      <c r="J138" s="239" t="s">
        <v>122</v>
      </c>
      <c r="K138" s="222"/>
      <c r="L138" s="223"/>
      <c r="M138" s="239" t="s">
        <v>122</v>
      </c>
      <c r="N138" s="756"/>
      <c r="O138" s="749"/>
      <c r="P138" s="750"/>
      <c r="Q138" s="239" t="s">
        <v>122</v>
      </c>
      <c r="S138" s="92"/>
      <c r="T138" s="92"/>
      <c r="W138" s="3"/>
      <c r="X138" s="3">
        <f>COUNTBLANK(H138)</f>
        <v>1</v>
      </c>
      <c r="Y138" s="3"/>
      <c r="Z138" s="163">
        <f t="shared" si="21"/>
        <v>0</v>
      </c>
      <c r="AA138" s="3">
        <f>IF(H138-$AA$126=0,1,0)</f>
        <v>0</v>
      </c>
      <c r="AB138" s="3">
        <f>IF(H138-$AB$126=0,1,0)</f>
        <v>0</v>
      </c>
      <c r="AC138" s="3">
        <f>IF(H138-$AC$126=0,1,0)</f>
        <v>0</v>
      </c>
      <c r="AD138" s="3">
        <f>IF(H138-$AD$126=0,1,0)</f>
        <v>0</v>
      </c>
      <c r="AE138" s="3">
        <f>IF(H138-$AE$126=0,1,0)</f>
        <v>0</v>
      </c>
      <c r="AF138" s="3">
        <f>IF(H138-$AF$126=0,1,0)</f>
        <v>0</v>
      </c>
      <c r="AG138" s="10"/>
      <c r="AH138" s="3">
        <f t="shared" si="28"/>
        <v>2</v>
      </c>
      <c r="AJ138" s="86">
        <f t="shared" si="29"/>
        <v>3</v>
      </c>
    </row>
    <row r="139" spans="1:36" ht="15" x14ac:dyDescent="0.25">
      <c r="A139" s="941"/>
      <c r="B139" s="10">
        <v>12</v>
      </c>
      <c r="C139" s="3"/>
      <c r="D139" s="572"/>
      <c r="F139" s="265"/>
      <c r="G139" s="265"/>
      <c r="H139" s="266"/>
      <c r="I139" s="583"/>
      <c r="J139" s="239" t="s">
        <v>122</v>
      </c>
      <c r="K139" s="222"/>
      <c r="L139" s="223"/>
      <c r="M139" s="239" t="s">
        <v>122</v>
      </c>
      <c r="N139" s="756"/>
      <c r="O139" s="749"/>
      <c r="P139" s="750"/>
      <c r="Q139" s="239" t="s">
        <v>122</v>
      </c>
      <c r="S139" s="92"/>
      <c r="T139" s="92"/>
      <c r="W139" s="3"/>
      <c r="X139" s="3">
        <f>COUNTBLANK(H139)</f>
        <v>1</v>
      </c>
      <c r="Y139" s="3"/>
      <c r="Z139" s="163">
        <f t="shared" si="21"/>
        <v>0</v>
      </c>
      <c r="AA139" s="3">
        <f>IF(H139-$AA$126=0,1,0)</f>
        <v>0</v>
      </c>
      <c r="AB139" s="3">
        <f>IF(H139-$AB$126=0,1,0)</f>
        <v>0</v>
      </c>
      <c r="AC139" s="3">
        <f>IF(H139-$AC$126=0,1,0)</f>
        <v>0</v>
      </c>
      <c r="AD139" s="3">
        <f>IF(H139-$AD$126=0,1,0)</f>
        <v>0</v>
      </c>
      <c r="AE139" s="3">
        <f>IF(H139-$AE$126=0,1,0)</f>
        <v>0</v>
      </c>
      <c r="AF139" s="3">
        <f>IF(H139-$AF$126=0,1,0)</f>
        <v>0</v>
      </c>
      <c r="AG139" s="10"/>
      <c r="AH139" s="3">
        <f t="shared" si="28"/>
        <v>2</v>
      </c>
      <c r="AJ139" s="86">
        <f t="shared" si="29"/>
        <v>3</v>
      </c>
    </row>
    <row r="140" spans="1:36" ht="15" x14ac:dyDescent="0.25">
      <c r="A140" s="941"/>
      <c r="B140" s="10">
        <v>13</v>
      </c>
      <c r="C140" s="3"/>
      <c r="D140" s="572"/>
      <c r="F140" s="265"/>
      <c r="G140" s="265"/>
      <c r="H140" s="266"/>
      <c r="I140" s="583"/>
      <c r="J140" s="239" t="s">
        <v>122</v>
      </c>
      <c r="K140" s="222"/>
      <c r="L140" s="223"/>
      <c r="M140" s="239" t="s">
        <v>122</v>
      </c>
      <c r="N140" s="756"/>
      <c r="O140" s="749"/>
      <c r="P140" s="750"/>
      <c r="Q140" s="239" t="s">
        <v>122</v>
      </c>
      <c r="S140" s="92"/>
      <c r="T140" s="92"/>
      <c r="W140" s="3"/>
      <c r="X140" s="3">
        <f>COUNTBLANK(H140)</f>
        <v>1</v>
      </c>
      <c r="Y140" s="3"/>
      <c r="Z140" s="163">
        <f t="shared" si="21"/>
        <v>0</v>
      </c>
      <c r="AA140" s="3">
        <f>IF(H140-$AA$126=0,1,0)</f>
        <v>0</v>
      </c>
      <c r="AB140" s="3">
        <f>IF(H140-$AB$126=0,1,0)</f>
        <v>0</v>
      </c>
      <c r="AC140" s="3">
        <f>IF(H140-$AC$126=0,1,0)</f>
        <v>0</v>
      </c>
      <c r="AD140" s="3">
        <f>IF(H140-$AD$126=0,1,0)</f>
        <v>0</v>
      </c>
      <c r="AE140" s="3">
        <f>IF(H140-$AE$126=0,1,0)</f>
        <v>0</v>
      </c>
      <c r="AF140" s="3">
        <f>IF(H140-$AF$126=0,1,0)</f>
        <v>0</v>
      </c>
      <c r="AG140" s="10"/>
      <c r="AH140" s="3">
        <f t="shared" si="28"/>
        <v>2</v>
      </c>
      <c r="AJ140" s="86">
        <f t="shared" si="29"/>
        <v>3</v>
      </c>
    </row>
    <row r="141" spans="1:36" ht="15" x14ac:dyDescent="0.25">
      <c r="A141" s="941"/>
      <c r="B141" s="10">
        <v>14</v>
      </c>
      <c r="C141" s="3"/>
      <c r="D141" s="572"/>
      <c r="F141" s="265"/>
      <c r="G141" s="265"/>
      <c r="H141" s="266"/>
      <c r="I141" s="583"/>
      <c r="J141" s="239" t="s">
        <v>122</v>
      </c>
      <c r="K141" s="222"/>
      <c r="L141" s="223"/>
      <c r="M141" s="239" t="s">
        <v>122</v>
      </c>
      <c r="N141" s="756"/>
      <c r="O141" s="749"/>
      <c r="P141" s="750"/>
      <c r="Q141" s="239" t="s">
        <v>122</v>
      </c>
      <c r="S141" s="92"/>
      <c r="T141" s="92"/>
      <c r="W141" s="3"/>
      <c r="X141" s="3">
        <f t="shared" si="20"/>
        <v>1</v>
      </c>
      <c r="Y141" s="3"/>
      <c r="Z141" s="163">
        <f t="shared" si="21"/>
        <v>0</v>
      </c>
      <c r="AA141" s="3">
        <f t="shared" si="22"/>
        <v>0</v>
      </c>
      <c r="AB141" s="3">
        <f t="shared" si="23"/>
        <v>0</v>
      </c>
      <c r="AC141" s="3">
        <f t="shared" si="24"/>
        <v>0</v>
      </c>
      <c r="AD141" s="3">
        <f t="shared" si="25"/>
        <v>0</v>
      </c>
      <c r="AE141" s="3">
        <f t="shared" si="26"/>
        <v>0</v>
      </c>
      <c r="AF141" s="3">
        <f t="shared" si="27"/>
        <v>0</v>
      </c>
      <c r="AG141" s="10"/>
      <c r="AH141" s="3">
        <f t="shared" si="28"/>
        <v>2</v>
      </c>
      <c r="AJ141" s="86">
        <f t="shared" si="29"/>
        <v>3</v>
      </c>
    </row>
    <row r="142" spans="1:36" ht="15" x14ac:dyDescent="0.25">
      <c r="A142" s="941"/>
      <c r="B142" s="10">
        <v>15</v>
      </c>
      <c r="C142" s="3"/>
      <c r="D142" s="572"/>
      <c r="F142" s="265"/>
      <c r="G142" s="265"/>
      <c r="H142" s="266"/>
      <c r="I142" s="583"/>
      <c r="J142" s="239" t="s">
        <v>122</v>
      </c>
      <c r="K142" s="222"/>
      <c r="L142" s="223"/>
      <c r="M142" s="239" t="s">
        <v>122</v>
      </c>
      <c r="N142" s="756"/>
      <c r="O142" s="749"/>
      <c r="P142" s="750"/>
      <c r="Q142" s="239" t="s">
        <v>122</v>
      </c>
      <c r="S142" s="92"/>
      <c r="T142" s="92"/>
      <c r="W142" s="3"/>
      <c r="X142" s="3">
        <f t="shared" si="20"/>
        <v>1</v>
      </c>
      <c r="Y142" s="3"/>
      <c r="Z142" s="163">
        <f t="shared" si="21"/>
        <v>0</v>
      </c>
      <c r="AA142" s="3">
        <f t="shared" si="22"/>
        <v>0</v>
      </c>
      <c r="AB142" s="3">
        <f t="shared" si="23"/>
        <v>0</v>
      </c>
      <c r="AC142" s="3">
        <f t="shared" si="24"/>
        <v>0</v>
      </c>
      <c r="AD142" s="3">
        <f t="shared" si="25"/>
        <v>0</v>
      </c>
      <c r="AE142" s="3">
        <f t="shared" si="26"/>
        <v>0</v>
      </c>
      <c r="AF142" s="3">
        <f t="shared" si="27"/>
        <v>0</v>
      </c>
      <c r="AG142" s="10"/>
      <c r="AH142" s="3">
        <f t="shared" si="28"/>
        <v>2</v>
      </c>
      <c r="AJ142" s="86">
        <f t="shared" si="29"/>
        <v>3</v>
      </c>
    </row>
    <row r="143" spans="1:36" ht="15" x14ac:dyDescent="0.25">
      <c r="A143" s="941"/>
      <c r="B143" s="10">
        <v>16</v>
      </c>
      <c r="C143" s="3"/>
      <c r="D143" s="572"/>
      <c r="F143" s="265"/>
      <c r="G143" s="265"/>
      <c r="H143" s="266"/>
      <c r="I143" s="583"/>
      <c r="J143" s="239" t="s">
        <v>122</v>
      </c>
      <c r="K143" s="222"/>
      <c r="L143" s="223"/>
      <c r="M143" s="239" t="s">
        <v>122</v>
      </c>
      <c r="N143" s="756"/>
      <c r="O143" s="749"/>
      <c r="P143" s="750"/>
      <c r="Q143" s="239" t="s">
        <v>122</v>
      </c>
      <c r="S143" s="92"/>
      <c r="T143" s="92"/>
      <c r="W143" s="3"/>
      <c r="X143" s="3">
        <f t="shared" si="20"/>
        <v>1</v>
      </c>
      <c r="Y143" s="3"/>
      <c r="Z143" s="163">
        <f t="shared" si="21"/>
        <v>0</v>
      </c>
      <c r="AA143" s="3">
        <f t="shared" si="22"/>
        <v>0</v>
      </c>
      <c r="AB143" s="3">
        <f t="shared" si="23"/>
        <v>0</v>
      </c>
      <c r="AC143" s="3">
        <f t="shared" si="24"/>
        <v>0</v>
      </c>
      <c r="AD143" s="3">
        <f t="shared" si="25"/>
        <v>0</v>
      </c>
      <c r="AE143" s="3">
        <f t="shared" si="26"/>
        <v>0</v>
      </c>
      <c r="AF143" s="3">
        <f t="shared" si="27"/>
        <v>0</v>
      </c>
      <c r="AG143" s="10"/>
      <c r="AH143" s="3">
        <f t="shared" si="28"/>
        <v>2</v>
      </c>
      <c r="AJ143" s="86">
        <f t="shared" si="29"/>
        <v>3</v>
      </c>
    </row>
    <row r="144" spans="1:36" ht="15" x14ac:dyDescent="0.25">
      <c r="A144" s="941"/>
      <c r="B144" s="10">
        <v>17</v>
      </c>
      <c r="C144" s="3"/>
      <c r="D144" s="572"/>
      <c r="F144" s="265"/>
      <c r="G144" s="265"/>
      <c r="H144" s="266"/>
      <c r="I144" s="583"/>
      <c r="J144" s="239" t="s">
        <v>122</v>
      </c>
      <c r="K144" s="222"/>
      <c r="L144" s="223"/>
      <c r="M144" s="239" t="s">
        <v>122</v>
      </c>
      <c r="N144" s="756"/>
      <c r="O144" s="749"/>
      <c r="P144" s="750"/>
      <c r="Q144" s="239" t="s">
        <v>122</v>
      </c>
      <c r="S144" s="92"/>
      <c r="T144" s="92"/>
      <c r="W144" s="3"/>
      <c r="X144" s="3">
        <f t="shared" si="20"/>
        <v>1</v>
      </c>
      <c r="Y144" s="3"/>
      <c r="Z144" s="163">
        <f t="shared" si="21"/>
        <v>0</v>
      </c>
      <c r="AA144" s="3">
        <f t="shared" si="22"/>
        <v>0</v>
      </c>
      <c r="AB144" s="3">
        <f t="shared" si="23"/>
        <v>0</v>
      </c>
      <c r="AC144" s="3">
        <f t="shared" si="24"/>
        <v>0</v>
      </c>
      <c r="AD144" s="3">
        <f t="shared" si="25"/>
        <v>0</v>
      </c>
      <c r="AE144" s="3">
        <f t="shared" si="26"/>
        <v>0</v>
      </c>
      <c r="AF144" s="3">
        <f t="shared" si="27"/>
        <v>0</v>
      </c>
      <c r="AG144" s="10"/>
      <c r="AH144" s="3">
        <f t="shared" si="28"/>
        <v>2</v>
      </c>
      <c r="AJ144" s="86">
        <f t="shared" si="29"/>
        <v>3</v>
      </c>
    </row>
    <row r="145" spans="1:36" ht="15" x14ac:dyDescent="0.25">
      <c r="A145" s="941"/>
      <c r="B145" s="10">
        <v>18</v>
      </c>
      <c r="C145" s="3"/>
      <c r="D145" s="572"/>
      <c r="F145" s="265"/>
      <c r="G145" s="265"/>
      <c r="H145" s="266"/>
      <c r="I145" s="583"/>
      <c r="J145" s="239" t="s">
        <v>122</v>
      </c>
      <c r="K145" s="222"/>
      <c r="L145" s="223"/>
      <c r="M145" s="239" t="s">
        <v>122</v>
      </c>
      <c r="N145" s="756"/>
      <c r="O145" s="749"/>
      <c r="P145" s="750"/>
      <c r="Q145" s="239" t="s">
        <v>122</v>
      </c>
      <c r="S145" s="92"/>
      <c r="T145" s="92"/>
      <c r="W145" s="3"/>
      <c r="X145" s="3">
        <f t="shared" si="20"/>
        <v>1</v>
      </c>
      <c r="Y145" s="3"/>
      <c r="Z145" s="163">
        <f t="shared" si="21"/>
        <v>0</v>
      </c>
      <c r="AA145" s="3">
        <f t="shared" si="22"/>
        <v>0</v>
      </c>
      <c r="AB145" s="3">
        <f t="shared" si="23"/>
        <v>0</v>
      </c>
      <c r="AC145" s="3">
        <f t="shared" si="24"/>
        <v>0</v>
      </c>
      <c r="AD145" s="3">
        <f t="shared" si="25"/>
        <v>0</v>
      </c>
      <c r="AE145" s="3">
        <f t="shared" si="26"/>
        <v>0</v>
      </c>
      <c r="AF145" s="3">
        <f t="shared" si="27"/>
        <v>0</v>
      </c>
      <c r="AG145" s="10"/>
      <c r="AH145" s="3">
        <f t="shared" si="28"/>
        <v>2</v>
      </c>
      <c r="AJ145" s="86">
        <f t="shared" si="29"/>
        <v>3</v>
      </c>
    </row>
    <row r="146" spans="1:36" ht="15" x14ac:dyDescent="0.25">
      <c r="A146" s="941"/>
      <c r="B146" s="10">
        <v>19</v>
      </c>
      <c r="C146" s="3"/>
      <c r="D146" s="572"/>
      <c r="F146" s="265"/>
      <c r="G146" s="265"/>
      <c r="H146" s="266"/>
      <c r="I146" s="583"/>
      <c r="J146" s="239" t="s">
        <v>122</v>
      </c>
      <c r="K146" s="222"/>
      <c r="L146" s="223"/>
      <c r="M146" s="239" t="s">
        <v>122</v>
      </c>
      <c r="N146" s="756"/>
      <c r="O146" s="749"/>
      <c r="P146" s="750"/>
      <c r="Q146" s="239" t="s">
        <v>122</v>
      </c>
      <c r="S146" s="92"/>
      <c r="T146" s="92"/>
      <c r="W146" s="3"/>
      <c r="X146" s="3">
        <f t="shared" si="20"/>
        <v>1</v>
      </c>
      <c r="Y146" s="3"/>
      <c r="Z146" s="163">
        <f t="shared" si="21"/>
        <v>0</v>
      </c>
      <c r="AA146" s="3">
        <f t="shared" si="22"/>
        <v>0</v>
      </c>
      <c r="AB146" s="3">
        <f t="shared" si="23"/>
        <v>0</v>
      </c>
      <c r="AC146" s="3">
        <f t="shared" si="24"/>
        <v>0</v>
      </c>
      <c r="AD146" s="3">
        <f t="shared" si="25"/>
        <v>0</v>
      </c>
      <c r="AE146" s="3">
        <f t="shared" si="26"/>
        <v>0</v>
      </c>
      <c r="AF146" s="3">
        <f t="shared" si="27"/>
        <v>0</v>
      </c>
      <c r="AG146" s="10"/>
      <c r="AH146" s="3">
        <f t="shared" si="28"/>
        <v>2</v>
      </c>
      <c r="AJ146" s="86">
        <f t="shared" si="29"/>
        <v>3</v>
      </c>
    </row>
    <row r="147" spans="1:36" ht="15" x14ac:dyDescent="0.25">
      <c r="A147" s="941"/>
      <c r="B147" s="10">
        <v>20</v>
      </c>
      <c r="C147" s="3"/>
      <c r="D147" s="572"/>
      <c r="F147" s="265"/>
      <c r="G147" s="265"/>
      <c r="H147" s="266"/>
      <c r="I147" s="585"/>
      <c r="J147" s="238" t="s">
        <v>122</v>
      </c>
      <c r="K147" s="220"/>
      <c r="L147" s="221"/>
      <c r="M147" s="238" t="s">
        <v>122</v>
      </c>
      <c r="N147" s="757"/>
      <c r="O147" s="751"/>
      <c r="P147" s="750"/>
      <c r="Q147" s="239" t="s">
        <v>122</v>
      </c>
      <c r="S147" s="92"/>
      <c r="T147" s="92"/>
      <c r="W147" s="3"/>
      <c r="X147" s="3">
        <f t="shared" si="20"/>
        <v>1</v>
      </c>
      <c r="Y147" s="3"/>
      <c r="Z147" s="163">
        <f t="shared" si="21"/>
        <v>0</v>
      </c>
      <c r="AA147" s="3">
        <f t="shared" si="22"/>
        <v>0</v>
      </c>
      <c r="AB147" s="3">
        <f t="shared" si="23"/>
        <v>0</v>
      </c>
      <c r="AC147" s="3">
        <f t="shared" si="24"/>
        <v>0</v>
      </c>
      <c r="AD147" s="3">
        <f t="shared" si="25"/>
        <v>0</v>
      </c>
      <c r="AE147" s="3">
        <f t="shared" si="26"/>
        <v>0</v>
      </c>
      <c r="AF147" s="3">
        <f t="shared" si="27"/>
        <v>0</v>
      </c>
      <c r="AG147" s="10"/>
      <c r="AH147" s="3">
        <f t="shared" si="28"/>
        <v>2</v>
      </c>
      <c r="AJ147" s="86">
        <f t="shared" si="29"/>
        <v>3</v>
      </c>
    </row>
    <row r="148" spans="1:36" ht="14.25" x14ac:dyDescent="0.2">
      <c r="A148" s="941"/>
      <c r="B148" s="10"/>
      <c r="C148" s="3"/>
      <c r="D148" s="572"/>
      <c r="F148" s="159"/>
      <c r="G148" s="159"/>
      <c r="H148" s="241"/>
      <c r="I148" s="89"/>
      <c r="J148" s="242">
        <f>SUM(K148:L148)</f>
        <v>0</v>
      </c>
      <c r="K148" s="243">
        <f t="shared" ref="K148:N148" si="30">SUM(COUNTIF(K128:K147,"x"))</f>
        <v>0</v>
      </c>
      <c r="L148" s="244">
        <f t="shared" si="30"/>
        <v>0</v>
      </c>
      <c r="M148" s="244">
        <f>SUM(K148:L148)</f>
        <v>0</v>
      </c>
      <c r="N148" s="758">
        <f t="shared" si="30"/>
        <v>0</v>
      </c>
      <c r="O148" s="752">
        <f>SUM(COUNTIF(O128:O147,"x"))</f>
        <v>0</v>
      </c>
      <c r="P148" s="752">
        <f>SUM(COUNTIF(P128:P147,"x"))</f>
        <v>0</v>
      </c>
      <c r="Q148" s="242">
        <f>SUM(K148:L148)</f>
        <v>0</v>
      </c>
      <c r="S148" s="92"/>
      <c r="T148" s="92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8"/>
      <c r="AH148" s="8"/>
    </row>
    <row r="149" spans="1:36" ht="15" thickBot="1" x14ac:dyDescent="0.25">
      <c r="A149" s="942"/>
      <c r="B149" s="10"/>
      <c r="C149" s="3"/>
      <c r="D149" s="572"/>
      <c r="F149" s="159"/>
      <c r="G149" s="159"/>
      <c r="H149" s="241"/>
      <c r="I149" s="89"/>
      <c r="J149" s="89"/>
      <c r="K149" s="89"/>
      <c r="L149" s="89"/>
      <c r="M149" s="89"/>
      <c r="N149" s="89"/>
      <c r="O149" s="89"/>
      <c r="P149" s="89"/>
      <c r="S149" s="92"/>
      <c r="T149" s="92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8"/>
      <c r="AH149" s="8"/>
    </row>
    <row r="150" spans="1:36" ht="14.25" x14ac:dyDescent="0.2">
      <c r="A150" s="952" t="s">
        <v>6</v>
      </c>
      <c r="B150" s="13"/>
      <c r="C150" s="5"/>
      <c r="D150" s="572"/>
      <c r="E150" s="89"/>
      <c r="F150" s="159"/>
      <c r="G150" s="159"/>
      <c r="H150" s="241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92"/>
      <c r="T150" s="92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8"/>
      <c r="AH150" s="8"/>
    </row>
    <row r="151" spans="1:36" ht="18.75" x14ac:dyDescent="0.3">
      <c r="A151" s="952"/>
      <c r="B151" s="10"/>
      <c r="C151" s="3"/>
      <c r="D151" s="572"/>
      <c r="F151" s="226" t="s">
        <v>54</v>
      </c>
      <c r="H151" s="247"/>
      <c r="K151" s="86" t="s">
        <v>22</v>
      </c>
      <c r="L151" s="96" t="str">
        <f>CONCATENATE($Z$3," / ",$Z$4)</f>
        <v>2007 / 2008</v>
      </c>
      <c r="M151" s="96"/>
      <c r="N151" s="96"/>
      <c r="O151" s="96"/>
      <c r="P151" s="96"/>
      <c r="Q151" s="96"/>
      <c r="R151" s="96"/>
      <c r="S151" s="92"/>
      <c r="T151" s="92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8"/>
      <c r="AH151" s="8"/>
    </row>
    <row r="152" spans="1:36" ht="14.25" x14ac:dyDescent="0.2">
      <c r="A152" s="952"/>
      <c r="B152" s="10"/>
      <c r="C152" s="3"/>
      <c r="D152" s="572"/>
      <c r="H152" s="247"/>
      <c r="S152" s="92"/>
      <c r="T152" s="92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</row>
    <row r="153" spans="1:36" ht="15" x14ac:dyDescent="0.2">
      <c r="A153" s="952"/>
      <c r="B153" s="42"/>
      <c r="C153" s="1"/>
      <c r="D153" s="572"/>
      <c r="E153" s="227" t="s">
        <v>6</v>
      </c>
      <c r="F153" s="228" t="s">
        <v>81</v>
      </c>
      <c r="G153" s="107"/>
      <c r="H153" s="248"/>
      <c r="I153" s="149" t="s">
        <v>121</v>
      </c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5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</row>
    <row r="154" spans="1:36" ht="112.5" customHeight="1" x14ac:dyDescent="0.2">
      <c r="A154" s="952"/>
      <c r="B154" s="10"/>
      <c r="C154" s="3"/>
      <c r="D154" s="572" t="str">
        <f>D82</f>
        <v>Bemerkungen</v>
      </c>
      <c r="E154" s="26" t="s">
        <v>13</v>
      </c>
      <c r="F154" s="4" t="s">
        <v>14</v>
      </c>
      <c r="G154" s="4" t="s">
        <v>15</v>
      </c>
      <c r="H154" s="9" t="s">
        <v>16</v>
      </c>
      <c r="I154" s="126" t="s">
        <v>4</v>
      </c>
      <c r="J154" s="229" t="s">
        <v>66</v>
      </c>
      <c r="K154" s="943" t="s">
        <v>117</v>
      </c>
      <c r="L154" s="944"/>
      <c r="M154" s="229" t="s">
        <v>56</v>
      </c>
      <c r="N154" s="943" t="s">
        <v>116</v>
      </c>
      <c r="O154" s="944"/>
      <c r="S154" s="92"/>
      <c r="T154" s="92"/>
      <c r="W154" s="85">
        <v>2000</v>
      </c>
      <c r="Z154" s="3" t="s">
        <v>16</v>
      </c>
      <c r="AA154" s="3">
        <f>$Z$78</f>
        <v>2007</v>
      </c>
      <c r="AB154" s="3">
        <f>$Z$79</f>
        <v>2008</v>
      </c>
      <c r="AC154" s="3"/>
      <c r="AD154" s="162">
        <f>SUM(AA154-W154)</f>
        <v>7</v>
      </c>
      <c r="AE154" s="162">
        <f>AB154-W154</f>
        <v>8</v>
      </c>
      <c r="AF154" s="162"/>
      <c r="AG154" s="3"/>
      <c r="AH154" s="3" t="s">
        <v>123</v>
      </c>
      <c r="AJ154" s="86" t="s">
        <v>124</v>
      </c>
    </row>
    <row r="155" spans="1:36" ht="14.25" x14ac:dyDescent="0.2">
      <c r="A155" s="952"/>
      <c r="B155" s="10"/>
      <c r="C155" s="3"/>
      <c r="D155" s="572"/>
      <c r="E155" s="26"/>
      <c r="F155" s="11"/>
      <c r="G155" s="11"/>
      <c r="H155" s="12"/>
      <c r="I155" s="127"/>
      <c r="J155" s="230"/>
      <c r="K155" s="231"/>
      <c r="L155" s="232"/>
      <c r="M155" s="233"/>
      <c r="N155" s="234"/>
      <c r="O155" s="235"/>
      <c r="S155" s="92"/>
      <c r="T155" s="92"/>
      <c r="W155" s="3"/>
      <c r="X155" s="3"/>
      <c r="Y155" s="3"/>
      <c r="Z155" s="3"/>
      <c r="AA155" s="3"/>
      <c r="AB155" s="79"/>
      <c r="AC155" s="63"/>
      <c r="AD155" s="79"/>
      <c r="AE155" s="3"/>
      <c r="AF155" s="3"/>
      <c r="AG155" s="3"/>
      <c r="AH155" s="3"/>
    </row>
    <row r="156" spans="1:36" ht="15" x14ac:dyDescent="0.25">
      <c r="A156" s="952"/>
      <c r="B156" s="10">
        <v>1</v>
      </c>
      <c r="C156" s="3"/>
      <c r="D156" s="572"/>
      <c r="F156" s="265"/>
      <c r="G156" s="265"/>
      <c r="H156" s="266"/>
      <c r="I156" s="262"/>
      <c r="J156" s="255" t="s">
        <v>122</v>
      </c>
      <c r="K156" s="275"/>
      <c r="L156" s="276"/>
      <c r="M156" s="255" t="s">
        <v>122</v>
      </c>
      <c r="N156" s="277"/>
      <c r="O156" s="278"/>
      <c r="S156" s="237">
        <f>SUM(J168:O168)/4</f>
        <v>0</v>
      </c>
      <c r="T156" s="92"/>
      <c r="W156" s="10"/>
      <c r="X156" s="3">
        <f>COUNTBLANK(H156)</f>
        <v>1</v>
      </c>
      <c r="Y156" s="10"/>
      <c r="Z156" s="163">
        <f>SUM(AA156:AF156)</f>
        <v>0</v>
      </c>
      <c r="AA156" s="3">
        <f>IF(H156-$AA$154=0,1,0)</f>
        <v>0</v>
      </c>
      <c r="AB156" s="3">
        <f>IF(H156-$AB$154=0,1,0)</f>
        <v>0</v>
      </c>
      <c r="AC156" s="3"/>
      <c r="AD156" s="3">
        <f>IF(H156-$AD$154=0,1,0)</f>
        <v>0</v>
      </c>
      <c r="AE156" s="3">
        <f>IF(H156-$AE$154=0,1,0)</f>
        <v>0</v>
      </c>
      <c r="AF156" s="3"/>
      <c r="AG156" s="10"/>
      <c r="AH156" s="3">
        <f>COUNTBLANK(K156:L156)</f>
        <v>2</v>
      </c>
      <c r="AJ156" s="86">
        <f>COUNTBLANK(N156:O156)</f>
        <v>2</v>
      </c>
    </row>
    <row r="157" spans="1:36" ht="15" x14ac:dyDescent="0.25">
      <c r="A157" s="952"/>
      <c r="B157" s="10">
        <v>2</v>
      </c>
      <c r="C157" s="3"/>
      <c r="D157" s="572"/>
      <c r="F157" s="265"/>
      <c r="G157" s="265"/>
      <c r="H157" s="266"/>
      <c r="I157" s="263"/>
      <c r="J157" s="239" t="s">
        <v>122</v>
      </c>
      <c r="K157" s="222"/>
      <c r="L157" s="223"/>
      <c r="M157" s="239" t="s">
        <v>122</v>
      </c>
      <c r="N157" s="271"/>
      <c r="O157" s="272"/>
      <c r="S157" s="92"/>
      <c r="T157" s="92"/>
      <c r="W157" s="3"/>
      <c r="X157" s="3">
        <f>COUNTBLANK(H157)</f>
        <v>1</v>
      </c>
      <c r="Y157" s="10"/>
      <c r="Z157" s="163">
        <f t="shared" ref="Z157:Z167" si="31">SUM(AA157:AF157)</f>
        <v>0</v>
      </c>
      <c r="AA157" s="3">
        <f t="shared" ref="AA157:AA167" si="32">IF(H157-$AA$154=0,1,0)</f>
        <v>0</v>
      </c>
      <c r="AB157" s="3">
        <f t="shared" ref="AB157:AB167" si="33">IF(H157-$AB$154=0,1,0)</f>
        <v>0</v>
      </c>
      <c r="AC157" s="3"/>
      <c r="AD157" s="3">
        <f t="shared" ref="AD157:AD167" si="34">IF(H157-$AD$154=0,1,0)</f>
        <v>0</v>
      </c>
      <c r="AE157" s="3">
        <f t="shared" ref="AE157:AE167" si="35">IF(H157-$AE$154=0,1,0)</f>
        <v>0</v>
      </c>
      <c r="AF157" s="3"/>
      <c r="AG157" s="10"/>
      <c r="AH157" s="3">
        <f t="shared" ref="AH157:AH167" si="36">COUNTBLANK(K157:L157)</f>
        <v>2</v>
      </c>
      <c r="AJ157" s="86">
        <f t="shared" ref="AJ157:AJ167" si="37">COUNTBLANK(N157:O157)</f>
        <v>2</v>
      </c>
    </row>
    <row r="158" spans="1:36" ht="15" x14ac:dyDescent="0.25">
      <c r="A158" s="952"/>
      <c r="B158" s="10">
        <v>3</v>
      </c>
      <c r="C158" s="3"/>
      <c r="D158" s="572"/>
      <c r="F158" s="265"/>
      <c r="G158" s="265"/>
      <c r="H158" s="266"/>
      <c r="I158" s="263"/>
      <c r="J158" s="239" t="s">
        <v>122</v>
      </c>
      <c r="K158" s="222"/>
      <c r="L158" s="223"/>
      <c r="M158" s="239" t="s">
        <v>122</v>
      </c>
      <c r="N158" s="271"/>
      <c r="O158" s="272"/>
      <c r="S158" s="92"/>
      <c r="T158" s="92"/>
      <c r="W158" s="3"/>
      <c r="X158" s="3">
        <f t="shared" ref="X158:X167" si="38">COUNTBLANK(H158)</f>
        <v>1</v>
      </c>
      <c r="Y158" s="10"/>
      <c r="Z158" s="163">
        <f t="shared" si="31"/>
        <v>0</v>
      </c>
      <c r="AA158" s="3">
        <f t="shared" si="32"/>
        <v>0</v>
      </c>
      <c r="AB158" s="3">
        <f t="shared" si="33"/>
        <v>0</v>
      </c>
      <c r="AC158" s="3"/>
      <c r="AD158" s="3">
        <f t="shared" si="34"/>
        <v>0</v>
      </c>
      <c r="AE158" s="3">
        <f t="shared" si="35"/>
        <v>0</v>
      </c>
      <c r="AF158" s="3"/>
      <c r="AG158" s="10"/>
      <c r="AH158" s="3">
        <f t="shared" si="36"/>
        <v>2</v>
      </c>
      <c r="AJ158" s="86">
        <f t="shared" si="37"/>
        <v>2</v>
      </c>
    </row>
    <row r="159" spans="1:36" ht="15" x14ac:dyDescent="0.25">
      <c r="A159" s="952"/>
      <c r="B159" s="10">
        <v>4</v>
      </c>
      <c r="C159" s="3"/>
      <c r="D159" s="572"/>
      <c r="F159" s="265"/>
      <c r="G159" s="265"/>
      <c r="H159" s="266"/>
      <c r="I159" s="263"/>
      <c r="J159" s="239" t="s">
        <v>122</v>
      </c>
      <c r="K159" s="222"/>
      <c r="L159" s="223"/>
      <c r="M159" s="239" t="s">
        <v>122</v>
      </c>
      <c r="N159" s="271"/>
      <c r="O159" s="272"/>
      <c r="S159" s="92"/>
      <c r="T159" s="92"/>
      <c r="W159" s="3"/>
      <c r="X159" s="3">
        <f t="shared" si="38"/>
        <v>1</v>
      </c>
      <c r="Y159" s="10"/>
      <c r="Z159" s="163">
        <f t="shared" si="31"/>
        <v>0</v>
      </c>
      <c r="AA159" s="3">
        <f t="shared" si="32"/>
        <v>0</v>
      </c>
      <c r="AB159" s="3">
        <f t="shared" si="33"/>
        <v>0</v>
      </c>
      <c r="AC159" s="3"/>
      <c r="AD159" s="3">
        <f t="shared" si="34"/>
        <v>0</v>
      </c>
      <c r="AE159" s="3">
        <f t="shared" si="35"/>
        <v>0</v>
      </c>
      <c r="AF159" s="3"/>
      <c r="AG159" s="10"/>
      <c r="AH159" s="3">
        <f t="shared" si="36"/>
        <v>2</v>
      </c>
      <c r="AJ159" s="86">
        <f t="shared" si="37"/>
        <v>2</v>
      </c>
    </row>
    <row r="160" spans="1:36" ht="15" x14ac:dyDescent="0.25">
      <c r="A160" s="952"/>
      <c r="B160" s="10">
        <v>5</v>
      </c>
      <c r="C160" s="3"/>
      <c r="D160" s="572"/>
      <c r="F160" s="265"/>
      <c r="G160" s="265"/>
      <c r="H160" s="266"/>
      <c r="I160" s="263"/>
      <c r="J160" s="239" t="s">
        <v>122</v>
      </c>
      <c r="K160" s="222"/>
      <c r="L160" s="223"/>
      <c r="M160" s="239" t="s">
        <v>122</v>
      </c>
      <c r="N160" s="271"/>
      <c r="O160" s="272"/>
      <c r="S160" s="92"/>
      <c r="T160" s="92"/>
      <c r="W160" s="3"/>
      <c r="X160" s="3">
        <f t="shared" si="38"/>
        <v>1</v>
      </c>
      <c r="Y160" s="10"/>
      <c r="Z160" s="163">
        <f t="shared" si="31"/>
        <v>0</v>
      </c>
      <c r="AA160" s="3">
        <f t="shared" si="32"/>
        <v>0</v>
      </c>
      <c r="AB160" s="3">
        <f t="shared" si="33"/>
        <v>0</v>
      </c>
      <c r="AC160" s="3"/>
      <c r="AD160" s="3">
        <f t="shared" si="34"/>
        <v>0</v>
      </c>
      <c r="AE160" s="3">
        <f t="shared" si="35"/>
        <v>0</v>
      </c>
      <c r="AF160" s="3"/>
      <c r="AG160" s="10"/>
      <c r="AH160" s="3">
        <f t="shared" si="36"/>
        <v>2</v>
      </c>
      <c r="AJ160" s="86">
        <f t="shared" si="37"/>
        <v>2</v>
      </c>
    </row>
    <row r="161" spans="1:36" ht="15" x14ac:dyDescent="0.25">
      <c r="A161" s="952"/>
      <c r="B161" s="10">
        <v>6</v>
      </c>
      <c r="C161" s="3"/>
      <c r="D161" s="572"/>
      <c r="F161" s="265"/>
      <c r="G161" s="265"/>
      <c r="H161" s="266"/>
      <c r="I161" s="263"/>
      <c r="J161" s="239" t="s">
        <v>122</v>
      </c>
      <c r="K161" s="222"/>
      <c r="L161" s="223"/>
      <c r="M161" s="239" t="s">
        <v>122</v>
      </c>
      <c r="N161" s="271"/>
      <c r="O161" s="272"/>
      <c r="S161" s="92"/>
      <c r="T161" s="92"/>
      <c r="W161" s="3"/>
      <c r="X161" s="3">
        <f t="shared" si="38"/>
        <v>1</v>
      </c>
      <c r="Y161" s="10"/>
      <c r="Z161" s="163">
        <f t="shared" si="31"/>
        <v>0</v>
      </c>
      <c r="AA161" s="3">
        <f t="shared" si="32"/>
        <v>0</v>
      </c>
      <c r="AB161" s="3">
        <f t="shared" si="33"/>
        <v>0</v>
      </c>
      <c r="AC161" s="3"/>
      <c r="AD161" s="3">
        <f t="shared" si="34"/>
        <v>0</v>
      </c>
      <c r="AE161" s="3">
        <f t="shared" si="35"/>
        <v>0</v>
      </c>
      <c r="AF161" s="3"/>
      <c r="AG161" s="10"/>
      <c r="AH161" s="3">
        <f t="shared" si="36"/>
        <v>2</v>
      </c>
      <c r="AJ161" s="86">
        <f t="shared" si="37"/>
        <v>2</v>
      </c>
    </row>
    <row r="162" spans="1:36" ht="15" x14ac:dyDescent="0.25">
      <c r="A162" s="952"/>
      <c r="B162" s="10">
        <v>7</v>
      </c>
      <c r="C162" s="3"/>
      <c r="D162" s="572"/>
      <c r="F162" s="265"/>
      <c r="G162" s="265"/>
      <c r="H162" s="266"/>
      <c r="I162" s="263"/>
      <c r="J162" s="239" t="s">
        <v>122</v>
      </c>
      <c r="K162" s="222"/>
      <c r="L162" s="223"/>
      <c r="M162" s="239" t="s">
        <v>122</v>
      </c>
      <c r="N162" s="271"/>
      <c r="O162" s="272"/>
      <c r="S162" s="92"/>
      <c r="T162" s="92"/>
      <c r="W162" s="3"/>
      <c r="X162" s="3">
        <f t="shared" si="38"/>
        <v>1</v>
      </c>
      <c r="Y162" s="10"/>
      <c r="Z162" s="163">
        <f t="shared" si="31"/>
        <v>0</v>
      </c>
      <c r="AA162" s="3">
        <f t="shared" si="32"/>
        <v>0</v>
      </c>
      <c r="AB162" s="3">
        <f t="shared" si="33"/>
        <v>0</v>
      </c>
      <c r="AC162" s="3"/>
      <c r="AD162" s="3">
        <f t="shared" si="34"/>
        <v>0</v>
      </c>
      <c r="AE162" s="3">
        <f t="shared" si="35"/>
        <v>0</v>
      </c>
      <c r="AF162" s="3"/>
      <c r="AG162" s="10"/>
      <c r="AH162" s="3">
        <f t="shared" si="36"/>
        <v>2</v>
      </c>
      <c r="AJ162" s="86">
        <f t="shared" si="37"/>
        <v>2</v>
      </c>
    </row>
    <row r="163" spans="1:36" ht="15" x14ac:dyDescent="0.25">
      <c r="A163" s="952"/>
      <c r="B163" s="10">
        <v>8</v>
      </c>
      <c r="C163" s="3"/>
      <c r="D163" s="572"/>
      <c r="F163" s="265"/>
      <c r="G163" s="265"/>
      <c r="H163" s="266"/>
      <c r="I163" s="263"/>
      <c r="J163" s="239" t="s">
        <v>122</v>
      </c>
      <c r="K163" s="222"/>
      <c r="L163" s="223"/>
      <c r="M163" s="239" t="s">
        <v>122</v>
      </c>
      <c r="N163" s="271"/>
      <c r="O163" s="272"/>
      <c r="S163" s="92"/>
      <c r="T163" s="92"/>
      <c r="W163" s="3"/>
      <c r="X163" s="3">
        <f t="shared" si="38"/>
        <v>1</v>
      </c>
      <c r="Y163" s="10"/>
      <c r="Z163" s="163">
        <f t="shared" si="31"/>
        <v>0</v>
      </c>
      <c r="AA163" s="3">
        <f t="shared" si="32"/>
        <v>0</v>
      </c>
      <c r="AB163" s="3">
        <f t="shared" si="33"/>
        <v>0</v>
      </c>
      <c r="AC163" s="3"/>
      <c r="AD163" s="3">
        <f t="shared" si="34"/>
        <v>0</v>
      </c>
      <c r="AE163" s="3">
        <f t="shared" si="35"/>
        <v>0</v>
      </c>
      <c r="AF163" s="3"/>
      <c r="AG163" s="10"/>
      <c r="AH163" s="3">
        <f t="shared" si="36"/>
        <v>2</v>
      </c>
      <c r="AJ163" s="86">
        <f t="shared" si="37"/>
        <v>2</v>
      </c>
    </row>
    <row r="164" spans="1:36" ht="15" x14ac:dyDescent="0.25">
      <c r="A164" s="952"/>
      <c r="B164" s="10">
        <v>9</v>
      </c>
      <c r="C164" s="3"/>
      <c r="D164" s="572"/>
      <c r="F164" s="265"/>
      <c r="G164" s="265"/>
      <c r="H164" s="266"/>
      <c r="I164" s="263"/>
      <c r="J164" s="239" t="s">
        <v>122</v>
      </c>
      <c r="K164" s="222"/>
      <c r="L164" s="223"/>
      <c r="M164" s="239" t="s">
        <v>122</v>
      </c>
      <c r="N164" s="271"/>
      <c r="O164" s="272"/>
      <c r="S164" s="92"/>
      <c r="T164" s="92"/>
      <c r="W164" s="3"/>
      <c r="X164" s="3">
        <f t="shared" si="38"/>
        <v>1</v>
      </c>
      <c r="Y164" s="10"/>
      <c r="Z164" s="163">
        <f t="shared" si="31"/>
        <v>0</v>
      </c>
      <c r="AA164" s="3">
        <f t="shared" si="32"/>
        <v>0</v>
      </c>
      <c r="AB164" s="3">
        <f t="shared" si="33"/>
        <v>0</v>
      </c>
      <c r="AC164" s="3"/>
      <c r="AD164" s="3">
        <f t="shared" si="34"/>
        <v>0</v>
      </c>
      <c r="AE164" s="3">
        <f t="shared" si="35"/>
        <v>0</v>
      </c>
      <c r="AF164" s="3"/>
      <c r="AG164" s="10"/>
      <c r="AH164" s="3">
        <f t="shared" si="36"/>
        <v>2</v>
      </c>
      <c r="AJ164" s="86">
        <f t="shared" si="37"/>
        <v>2</v>
      </c>
    </row>
    <row r="165" spans="1:36" ht="15" x14ac:dyDescent="0.25">
      <c r="A165" s="952"/>
      <c r="B165" s="10">
        <v>10</v>
      </c>
      <c r="C165" s="3"/>
      <c r="D165" s="572"/>
      <c r="F165" s="265"/>
      <c r="G165" s="265"/>
      <c r="H165" s="266"/>
      <c r="I165" s="263"/>
      <c r="J165" s="239" t="s">
        <v>122</v>
      </c>
      <c r="K165" s="222"/>
      <c r="L165" s="223"/>
      <c r="M165" s="239" t="s">
        <v>122</v>
      </c>
      <c r="N165" s="271"/>
      <c r="O165" s="272"/>
      <c r="S165" s="92"/>
      <c r="T165" s="92"/>
      <c r="W165" s="3"/>
      <c r="X165" s="3">
        <f t="shared" si="38"/>
        <v>1</v>
      </c>
      <c r="Y165" s="10"/>
      <c r="Z165" s="163">
        <f t="shared" si="31"/>
        <v>0</v>
      </c>
      <c r="AA165" s="3">
        <f t="shared" si="32"/>
        <v>0</v>
      </c>
      <c r="AB165" s="3">
        <f t="shared" si="33"/>
        <v>0</v>
      </c>
      <c r="AC165" s="3"/>
      <c r="AD165" s="3">
        <f t="shared" si="34"/>
        <v>0</v>
      </c>
      <c r="AE165" s="3">
        <f t="shared" si="35"/>
        <v>0</v>
      </c>
      <c r="AF165" s="3"/>
      <c r="AG165" s="10"/>
      <c r="AH165" s="3">
        <f t="shared" si="36"/>
        <v>2</v>
      </c>
      <c r="AJ165" s="86">
        <f t="shared" si="37"/>
        <v>2</v>
      </c>
    </row>
    <row r="166" spans="1:36" ht="15" x14ac:dyDescent="0.25">
      <c r="A166" s="952"/>
      <c r="B166" s="10">
        <v>11</v>
      </c>
      <c r="C166" s="3"/>
      <c r="D166" s="572"/>
      <c r="F166" s="265"/>
      <c r="G166" s="265"/>
      <c r="H166" s="266"/>
      <c r="I166" s="263"/>
      <c r="J166" s="239" t="s">
        <v>122</v>
      </c>
      <c r="K166" s="222"/>
      <c r="L166" s="223"/>
      <c r="M166" s="239" t="s">
        <v>122</v>
      </c>
      <c r="N166" s="271"/>
      <c r="O166" s="272"/>
      <c r="S166" s="92"/>
      <c r="T166" s="92"/>
      <c r="W166" s="3"/>
      <c r="X166" s="3">
        <f t="shared" si="38"/>
        <v>1</v>
      </c>
      <c r="Y166" s="10"/>
      <c r="Z166" s="163">
        <f t="shared" si="31"/>
        <v>0</v>
      </c>
      <c r="AA166" s="3">
        <f t="shared" si="32"/>
        <v>0</v>
      </c>
      <c r="AB166" s="3">
        <f t="shared" si="33"/>
        <v>0</v>
      </c>
      <c r="AC166" s="3"/>
      <c r="AD166" s="3">
        <f t="shared" si="34"/>
        <v>0</v>
      </c>
      <c r="AE166" s="3">
        <f t="shared" si="35"/>
        <v>0</v>
      </c>
      <c r="AF166" s="3"/>
      <c r="AG166" s="10"/>
      <c r="AH166" s="3">
        <f t="shared" si="36"/>
        <v>2</v>
      </c>
      <c r="AJ166" s="86">
        <f t="shared" si="37"/>
        <v>2</v>
      </c>
    </row>
    <row r="167" spans="1:36" ht="15" x14ac:dyDescent="0.25">
      <c r="A167" s="952"/>
      <c r="B167" s="10">
        <v>12</v>
      </c>
      <c r="C167" s="3"/>
      <c r="D167" s="572"/>
      <c r="F167" s="265"/>
      <c r="G167" s="265"/>
      <c r="H167" s="266"/>
      <c r="I167" s="264"/>
      <c r="J167" s="239" t="s">
        <v>122</v>
      </c>
      <c r="K167" s="222"/>
      <c r="L167" s="223"/>
      <c r="M167" s="239" t="s">
        <v>122</v>
      </c>
      <c r="N167" s="271"/>
      <c r="O167" s="272"/>
      <c r="S167" s="92"/>
      <c r="T167" s="92"/>
      <c r="W167" s="3"/>
      <c r="X167" s="3">
        <f t="shared" si="38"/>
        <v>1</v>
      </c>
      <c r="Y167" s="10"/>
      <c r="Z167" s="163">
        <f t="shared" si="31"/>
        <v>0</v>
      </c>
      <c r="AA167" s="3">
        <f t="shared" si="32"/>
        <v>0</v>
      </c>
      <c r="AB167" s="3">
        <f t="shared" si="33"/>
        <v>0</v>
      </c>
      <c r="AC167" s="3"/>
      <c r="AD167" s="3">
        <f t="shared" si="34"/>
        <v>0</v>
      </c>
      <c r="AE167" s="3">
        <f t="shared" si="35"/>
        <v>0</v>
      </c>
      <c r="AF167" s="3"/>
      <c r="AG167" s="10"/>
      <c r="AH167" s="3">
        <f t="shared" si="36"/>
        <v>2</v>
      </c>
      <c r="AJ167" s="86">
        <f t="shared" si="37"/>
        <v>2</v>
      </c>
    </row>
    <row r="168" spans="1:36" ht="14.25" x14ac:dyDescent="0.2">
      <c r="A168" s="952"/>
      <c r="B168" s="10"/>
      <c r="C168" s="3"/>
      <c r="D168" s="572"/>
      <c r="F168" s="159"/>
      <c r="G168" s="159"/>
      <c r="H168" s="241"/>
      <c r="I168" s="89"/>
      <c r="J168" s="242">
        <f>SUM(K168:L168)</f>
        <v>0</v>
      </c>
      <c r="K168" s="243">
        <f>SUM(COUNTIF(K156:K167,"x"))</f>
        <v>0</v>
      </c>
      <c r="L168" s="244">
        <f>SUM(COUNTIF(L156:L167,"x"))</f>
        <v>0</v>
      </c>
      <c r="M168" s="242">
        <f>SUM(N168:O168)</f>
        <v>0</v>
      </c>
      <c r="N168" s="245">
        <f>SUM(COUNTIF(N156:N167,"x"))</f>
        <v>0</v>
      </c>
      <c r="O168" s="246">
        <f>SUM(COUNTIF(O156:O167,"x"))</f>
        <v>0</v>
      </c>
      <c r="S168" s="92"/>
      <c r="T168" s="92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</row>
    <row r="169" spans="1:36" ht="14.25" x14ac:dyDescent="0.2">
      <c r="A169" s="952"/>
      <c r="B169" s="13"/>
      <c r="C169" s="5"/>
      <c r="D169" s="572"/>
      <c r="E169" s="89"/>
      <c r="F169" s="159"/>
      <c r="G169" s="159"/>
      <c r="H169" s="241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92"/>
      <c r="T169" s="92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</row>
    <row r="170" spans="1:36" ht="18.75" x14ac:dyDescent="0.3">
      <c r="A170" s="952"/>
      <c r="B170" s="10"/>
      <c r="C170" s="3"/>
      <c r="D170" s="572"/>
      <c r="F170" s="226" t="s">
        <v>54</v>
      </c>
      <c r="H170" s="247"/>
      <c r="J170" s="40"/>
      <c r="K170" s="86" t="s">
        <v>22</v>
      </c>
      <c r="L170" s="96" t="str">
        <f>L151</f>
        <v>2007 / 2008</v>
      </c>
      <c r="M170" s="96"/>
      <c r="N170" s="96"/>
      <c r="O170" s="96"/>
      <c r="P170" s="96"/>
      <c r="Q170" s="96"/>
      <c r="R170" s="96"/>
      <c r="S170" s="92"/>
      <c r="T170" s="92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</row>
    <row r="171" spans="1:36" ht="14.25" x14ac:dyDescent="0.2">
      <c r="A171" s="952"/>
      <c r="B171" s="10"/>
      <c r="C171" s="3"/>
      <c r="D171" s="572"/>
      <c r="H171" s="247"/>
      <c r="S171" s="92"/>
      <c r="T171" s="92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</row>
    <row r="172" spans="1:36" ht="15" x14ac:dyDescent="0.2">
      <c r="A172" s="952"/>
      <c r="B172" s="42"/>
      <c r="C172" s="1"/>
      <c r="D172" s="572"/>
      <c r="E172" s="227" t="s">
        <v>6</v>
      </c>
      <c r="F172" s="228" t="s">
        <v>82</v>
      </c>
      <c r="G172" s="107"/>
      <c r="H172" s="256"/>
      <c r="I172" s="149" t="s">
        <v>17</v>
      </c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5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</row>
    <row r="173" spans="1:36" ht="98.25" customHeight="1" x14ac:dyDescent="0.2">
      <c r="A173" s="952"/>
      <c r="B173" s="10"/>
      <c r="C173" s="3"/>
      <c r="D173" s="572" t="str">
        <f>D82</f>
        <v>Bemerkungen</v>
      </c>
      <c r="E173" s="26" t="s">
        <v>13</v>
      </c>
      <c r="F173" s="4" t="s">
        <v>14</v>
      </c>
      <c r="G173" s="4" t="s">
        <v>15</v>
      </c>
      <c r="H173" s="9" t="s">
        <v>16</v>
      </c>
      <c r="I173" s="126" t="s">
        <v>4</v>
      </c>
      <c r="J173" s="229" t="s">
        <v>0</v>
      </c>
      <c r="K173" s="229" t="s">
        <v>65</v>
      </c>
      <c r="L173" s="249" t="s">
        <v>84</v>
      </c>
      <c r="M173" s="250" t="s">
        <v>2</v>
      </c>
      <c r="N173" s="943" t="s">
        <v>62</v>
      </c>
      <c r="O173" s="944"/>
      <c r="S173" s="92"/>
      <c r="T173" s="92"/>
      <c r="W173" s="85">
        <v>2000</v>
      </c>
      <c r="Z173" s="3" t="s">
        <v>16</v>
      </c>
      <c r="AA173" s="3">
        <f>$Z$78</f>
        <v>2007</v>
      </c>
      <c r="AB173" s="3">
        <f>$Z$79</f>
        <v>2008</v>
      </c>
      <c r="AC173" s="3"/>
      <c r="AD173" s="162">
        <f>SUM(AA173-W173)</f>
        <v>7</v>
      </c>
      <c r="AE173" s="162">
        <f>AB173-W173</f>
        <v>8</v>
      </c>
      <c r="AF173" s="162"/>
      <c r="AG173" s="3"/>
      <c r="AH173" s="3" t="s">
        <v>123</v>
      </c>
      <c r="AJ173" s="86" t="s">
        <v>124</v>
      </c>
    </row>
    <row r="174" spans="1:36" ht="14.25" x14ac:dyDescent="0.2">
      <c r="A174" s="952"/>
      <c r="B174" s="10"/>
      <c r="C174" s="3"/>
      <c r="D174" s="572"/>
      <c r="E174" s="26"/>
      <c r="F174" s="11"/>
      <c r="G174" s="11"/>
      <c r="H174" s="12"/>
      <c r="I174" s="127"/>
      <c r="J174" s="230"/>
      <c r="K174" s="230"/>
      <c r="L174" s="251"/>
      <c r="M174" s="252"/>
      <c r="N174" s="234"/>
      <c r="O174" s="235"/>
      <c r="S174" s="92"/>
      <c r="T174" s="92"/>
      <c r="W174" s="3"/>
      <c r="X174" s="3"/>
      <c r="Y174" s="3"/>
      <c r="Z174" s="3"/>
      <c r="AA174" s="3"/>
      <c r="AB174" s="79"/>
      <c r="AC174" s="63"/>
      <c r="AD174" s="79"/>
      <c r="AE174" s="3"/>
      <c r="AF174" s="3"/>
      <c r="AG174" s="3"/>
      <c r="AH174" s="3"/>
    </row>
    <row r="175" spans="1:36" ht="15" x14ac:dyDescent="0.25">
      <c r="A175" s="952"/>
      <c r="B175" s="10">
        <v>1</v>
      </c>
      <c r="C175" s="3"/>
      <c r="D175" s="572"/>
      <c r="F175" s="265"/>
      <c r="G175" s="265"/>
      <c r="H175" s="266"/>
      <c r="I175" s="262"/>
      <c r="J175" s="255" t="s">
        <v>122</v>
      </c>
      <c r="K175" s="255" t="s">
        <v>122</v>
      </c>
      <c r="L175" s="255" t="s">
        <v>122</v>
      </c>
      <c r="M175" s="255" t="s">
        <v>122</v>
      </c>
      <c r="N175" s="277"/>
      <c r="O175" s="278"/>
      <c r="S175" s="237">
        <f>SUM(J195:O195)/5</f>
        <v>0</v>
      </c>
      <c r="T175" s="92"/>
      <c r="W175" s="10"/>
      <c r="X175" s="3">
        <f>COUNTBLANK(H175)</f>
        <v>1</v>
      </c>
      <c r="Y175" s="10"/>
      <c r="Z175" s="163">
        <f>SUM(AA175:AF175)</f>
        <v>0</v>
      </c>
      <c r="AA175" s="3">
        <f>IF(H175-$AA$154=0,1,0)</f>
        <v>0</v>
      </c>
      <c r="AB175" s="3">
        <f>IF(H175-$AB$154=0,1,0)</f>
        <v>0</v>
      </c>
      <c r="AC175" s="3"/>
      <c r="AD175" s="3">
        <f>IF(H175-$AD$154=0,1,0)</f>
        <v>0</v>
      </c>
      <c r="AE175" s="3">
        <f>IF(H175-$AE$154=0,1,0)</f>
        <v>0</v>
      </c>
      <c r="AF175" s="3"/>
      <c r="AG175" s="10"/>
      <c r="AH175" s="3"/>
      <c r="AJ175" s="86">
        <f>COUNTBLANK(N175:O175)</f>
        <v>2</v>
      </c>
    </row>
    <row r="176" spans="1:36" ht="15" x14ac:dyDescent="0.25">
      <c r="A176" s="952"/>
      <c r="B176" s="10">
        <v>2</v>
      </c>
      <c r="C176" s="3"/>
      <c r="D176" s="572"/>
      <c r="F176" s="265"/>
      <c r="G176" s="265"/>
      <c r="H176" s="266"/>
      <c r="I176" s="263"/>
      <c r="J176" s="239" t="s">
        <v>122</v>
      </c>
      <c r="K176" s="239" t="s">
        <v>122</v>
      </c>
      <c r="L176" s="239" t="s">
        <v>122</v>
      </c>
      <c r="M176" s="239" t="s">
        <v>122</v>
      </c>
      <c r="N176" s="271"/>
      <c r="O176" s="272"/>
      <c r="S176" s="92"/>
      <c r="T176" s="92"/>
      <c r="W176" s="3"/>
      <c r="X176" s="3">
        <f t="shared" ref="X176:X194" si="39">COUNTBLANK(H176)</f>
        <v>1</v>
      </c>
      <c r="Y176" s="10"/>
      <c r="Z176" s="163">
        <f t="shared" ref="Z176:Z194" si="40">SUM(AA176:AF176)</f>
        <v>0</v>
      </c>
      <c r="AA176" s="3">
        <f t="shared" ref="AA176:AA194" si="41">IF(H176-$AA$154=0,1,0)</f>
        <v>0</v>
      </c>
      <c r="AB176" s="3">
        <f t="shared" ref="AB176:AB194" si="42">IF(H176-$AB$154=0,1,0)</f>
        <v>0</v>
      </c>
      <c r="AC176" s="3"/>
      <c r="AD176" s="3">
        <f t="shared" ref="AD176:AD194" si="43">IF(H176-$AD$154=0,1,0)</f>
        <v>0</v>
      </c>
      <c r="AE176" s="3">
        <f t="shared" ref="AE176:AE194" si="44">IF(H176-$AE$154=0,1,0)</f>
        <v>0</v>
      </c>
      <c r="AF176" s="3"/>
      <c r="AG176" s="10"/>
      <c r="AH176" s="3"/>
      <c r="AJ176" s="86">
        <f t="shared" ref="AJ176:AJ194" si="45">COUNTBLANK(N176:O176)</f>
        <v>2</v>
      </c>
    </row>
    <row r="177" spans="1:36" ht="15" x14ac:dyDescent="0.25">
      <c r="A177" s="952"/>
      <c r="B177" s="10">
        <v>3</v>
      </c>
      <c r="C177" s="3"/>
      <c r="D177" s="572"/>
      <c r="F177" s="265"/>
      <c r="G177" s="265"/>
      <c r="H177" s="266"/>
      <c r="I177" s="263"/>
      <c r="J177" s="239" t="s">
        <v>122</v>
      </c>
      <c r="K177" s="239" t="s">
        <v>122</v>
      </c>
      <c r="L177" s="239" t="s">
        <v>122</v>
      </c>
      <c r="M177" s="239" t="s">
        <v>122</v>
      </c>
      <c r="N177" s="271"/>
      <c r="O177" s="272"/>
      <c r="S177" s="92"/>
      <c r="T177" s="92"/>
      <c r="W177" s="3"/>
      <c r="X177" s="3">
        <f t="shared" si="39"/>
        <v>1</v>
      </c>
      <c r="Y177" s="10"/>
      <c r="Z177" s="163">
        <f t="shared" si="40"/>
        <v>0</v>
      </c>
      <c r="AA177" s="3">
        <f t="shared" si="41"/>
        <v>0</v>
      </c>
      <c r="AB177" s="3">
        <f t="shared" si="42"/>
        <v>0</v>
      </c>
      <c r="AC177" s="3"/>
      <c r="AD177" s="3">
        <f t="shared" si="43"/>
        <v>0</v>
      </c>
      <c r="AE177" s="3">
        <f t="shared" si="44"/>
        <v>0</v>
      </c>
      <c r="AF177" s="3"/>
      <c r="AG177" s="10"/>
      <c r="AH177" s="3"/>
      <c r="AJ177" s="86">
        <f t="shared" si="45"/>
        <v>2</v>
      </c>
    </row>
    <row r="178" spans="1:36" ht="15" x14ac:dyDescent="0.25">
      <c r="A178" s="952"/>
      <c r="B178" s="10">
        <v>4</v>
      </c>
      <c r="C178" s="3"/>
      <c r="D178" s="572"/>
      <c r="F178" s="265"/>
      <c r="G178" s="265"/>
      <c r="H178" s="266"/>
      <c r="I178" s="263"/>
      <c r="J178" s="239" t="s">
        <v>122</v>
      </c>
      <c r="K178" s="239" t="s">
        <v>122</v>
      </c>
      <c r="L178" s="239" t="s">
        <v>122</v>
      </c>
      <c r="M178" s="239" t="s">
        <v>122</v>
      </c>
      <c r="N178" s="271"/>
      <c r="O178" s="272"/>
      <c r="S178" s="92"/>
      <c r="T178" s="92"/>
      <c r="W178" s="3"/>
      <c r="X178" s="3">
        <f t="shared" si="39"/>
        <v>1</v>
      </c>
      <c r="Y178" s="10"/>
      <c r="Z178" s="163">
        <f t="shared" si="40"/>
        <v>0</v>
      </c>
      <c r="AA178" s="3">
        <f t="shared" si="41"/>
        <v>0</v>
      </c>
      <c r="AB178" s="3">
        <f t="shared" si="42"/>
        <v>0</v>
      </c>
      <c r="AC178" s="3"/>
      <c r="AD178" s="3">
        <f t="shared" si="43"/>
        <v>0</v>
      </c>
      <c r="AE178" s="3">
        <f t="shared" si="44"/>
        <v>0</v>
      </c>
      <c r="AF178" s="3"/>
      <c r="AG178" s="10"/>
      <c r="AH178" s="3"/>
      <c r="AJ178" s="86">
        <f t="shared" si="45"/>
        <v>2</v>
      </c>
    </row>
    <row r="179" spans="1:36" ht="15" x14ac:dyDescent="0.25">
      <c r="A179" s="952"/>
      <c r="B179" s="10">
        <v>5</v>
      </c>
      <c r="C179" s="3"/>
      <c r="D179" s="572"/>
      <c r="F179" s="265"/>
      <c r="G179" s="265"/>
      <c r="H179" s="266"/>
      <c r="I179" s="263"/>
      <c r="J179" s="239" t="s">
        <v>122</v>
      </c>
      <c r="K179" s="239" t="s">
        <v>122</v>
      </c>
      <c r="L179" s="239" t="s">
        <v>122</v>
      </c>
      <c r="M179" s="239" t="s">
        <v>122</v>
      </c>
      <c r="N179" s="271"/>
      <c r="O179" s="272"/>
      <c r="S179" s="92"/>
      <c r="T179" s="92"/>
      <c r="W179" s="3"/>
      <c r="X179" s="3">
        <f t="shared" si="39"/>
        <v>1</v>
      </c>
      <c r="Y179" s="10"/>
      <c r="Z179" s="163">
        <f t="shared" si="40"/>
        <v>0</v>
      </c>
      <c r="AA179" s="3">
        <f t="shared" si="41"/>
        <v>0</v>
      </c>
      <c r="AB179" s="3">
        <f t="shared" si="42"/>
        <v>0</v>
      </c>
      <c r="AC179" s="3"/>
      <c r="AD179" s="3">
        <f t="shared" si="43"/>
        <v>0</v>
      </c>
      <c r="AE179" s="3">
        <f t="shared" si="44"/>
        <v>0</v>
      </c>
      <c r="AF179" s="3"/>
      <c r="AG179" s="10"/>
      <c r="AH179" s="3"/>
      <c r="AJ179" s="86">
        <f t="shared" si="45"/>
        <v>2</v>
      </c>
    </row>
    <row r="180" spans="1:36" ht="15" x14ac:dyDescent="0.25">
      <c r="A180" s="952"/>
      <c r="B180" s="10">
        <v>6</v>
      </c>
      <c r="C180" s="3"/>
      <c r="D180" s="572"/>
      <c r="F180" s="265"/>
      <c r="G180" s="265"/>
      <c r="H180" s="266"/>
      <c r="I180" s="263"/>
      <c r="J180" s="239" t="s">
        <v>122</v>
      </c>
      <c r="K180" s="239" t="s">
        <v>122</v>
      </c>
      <c r="L180" s="239" t="s">
        <v>122</v>
      </c>
      <c r="M180" s="239" t="s">
        <v>122</v>
      </c>
      <c r="N180" s="271"/>
      <c r="O180" s="272"/>
      <c r="S180" s="92"/>
      <c r="T180" s="92"/>
      <c r="W180" s="3"/>
      <c r="X180" s="3">
        <f t="shared" si="39"/>
        <v>1</v>
      </c>
      <c r="Y180" s="10"/>
      <c r="Z180" s="163">
        <f t="shared" si="40"/>
        <v>0</v>
      </c>
      <c r="AA180" s="3">
        <f t="shared" si="41"/>
        <v>0</v>
      </c>
      <c r="AB180" s="3">
        <f t="shared" si="42"/>
        <v>0</v>
      </c>
      <c r="AC180" s="3"/>
      <c r="AD180" s="3">
        <f t="shared" si="43"/>
        <v>0</v>
      </c>
      <c r="AE180" s="3">
        <f t="shared" si="44"/>
        <v>0</v>
      </c>
      <c r="AF180" s="3"/>
      <c r="AG180" s="10"/>
      <c r="AH180" s="3"/>
      <c r="AJ180" s="86">
        <f t="shared" si="45"/>
        <v>2</v>
      </c>
    </row>
    <row r="181" spans="1:36" ht="15" x14ac:dyDescent="0.25">
      <c r="A181" s="952"/>
      <c r="B181" s="10">
        <v>7</v>
      </c>
      <c r="C181" s="3"/>
      <c r="D181" s="572"/>
      <c r="F181" s="265"/>
      <c r="G181" s="265"/>
      <c r="H181" s="266"/>
      <c r="I181" s="263"/>
      <c r="J181" s="239" t="s">
        <v>122</v>
      </c>
      <c r="K181" s="239" t="s">
        <v>122</v>
      </c>
      <c r="L181" s="239" t="s">
        <v>122</v>
      </c>
      <c r="M181" s="239" t="s">
        <v>122</v>
      </c>
      <c r="N181" s="271"/>
      <c r="O181" s="272"/>
      <c r="S181" s="92"/>
      <c r="T181" s="92"/>
      <c r="W181" s="3"/>
      <c r="X181" s="3">
        <f t="shared" si="39"/>
        <v>1</v>
      </c>
      <c r="Y181" s="10"/>
      <c r="Z181" s="163">
        <f t="shared" si="40"/>
        <v>0</v>
      </c>
      <c r="AA181" s="3">
        <f t="shared" si="41"/>
        <v>0</v>
      </c>
      <c r="AB181" s="3">
        <f t="shared" si="42"/>
        <v>0</v>
      </c>
      <c r="AC181" s="3"/>
      <c r="AD181" s="3">
        <f t="shared" si="43"/>
        <v>0</v>
      </c>
      <c r="AE181" s="3">
        <f t="shared" si="44"/>
        <v>0</v>
      </c>
      <c r="AF181" s="3"/>
      <c r="AG181" s="10"/>
      <c r="AH181" s="3"/>
      <c r="AJ181" s="86">
        <f t="shared" si="45"/>
        <v>2</v>
      </c>
    </row>
    <row r="182" spans="1:36" ht="15" x14ac:dyDescent="0.25">
      <c r="A182" s="952"/>
      <c r="B182" s="10">
        <v>8</v>
      </c>
      <c r="C182" s="3"/>
      <c r="D182" s="572"/>
      <c r="F182" s="265"/>
      <c r="G182" s="265"/>
      <c r="H182" s="266"/>
      <c r="I182" s="263"/>
      <c r="J182" s="239" t="s">
        <v>122</v>
      </c>
      <c r="K182" s="239" t="s">
        <v>122</v>
      </c>
      <c r="L182" s="239" t="s">
        <v>122</v>
      </c>
      <c r="M182" s="239" t="s">
        <v>122</v>
      </c>
      <c r="N182" s="271"/>
      <c r="O182" s="272"/>
      <c r="S182" s="92"/>
      <c r="T182" s="92"/>
      <c r="W182" s="3"/>
      <c r="X182" s="3">
        <f t="shared" si="39"/>
        <v>1</v>
      </c>
      <c r="Y182" s="10"/>
      <c r="Z182" s="163">
        <f t="shared" si="40"/>
        <v>0</v>
      </c>
      <c r="AA182" s="3">
        <f t="shared" si="41"/>
        <v>0</v>
      </c>
      <c r="AB182" s="3">
        <f t="shared" si="42"/>
        <v>0</v>
      </c>
      <c r="AC182" s="3"/>
      <c r="AD182" s="3">
        <f t="shared" si="43"/>
        <v>0</v>
      </c>
      <c r="AE182" s="3">
        <f t="shared" si="44"/>
        <v>0</v>
      </c>
      <c r="AF182" s="3"/>
      <c r="AG182" s="10"/>
      <c r="AH182" s="3"/>
      <c r="AJ182" s="86">
        <f t="shared" si="45"/>
        <v>2</v>
      </c>
    </row>
    <row r="183" spans="1:36" ht="15" x14ac:dyDescent="0.25">
      <c r="A183" s="952"/>
      <c r="B183" s="10">
        <v>9</v>
      </c>
      <c r="C183" s="3"/>
      <c r="D183" s="572"/>
      <c r="F183" s="265"/>
      <c r="G183" s="265"/>
      <c r="H183" s="266"/>
      <c r="I183" s="263"/>
      <c r="J183" s="239" t="s">
        <v>122</v>
      </c>
      <c r="K183" s="239" t="s">
        <v>122</v>
      </c>
      <c r="L183" s="239" t="s">
        <v>122</v>
      </c>
      <c r="M183" s="239" t="s">
        <v>122</v>
      </c>
      <c r="N183" s="271"/>
      <c r="O183" s="272"/>
      <c r="S183" s="92"/>
      <c r="T183" s="92"/>
      <c r="W183" s="3"/>
      <c r="X183" s="3">
        <f t="shared" si="39"/>
        <v>1</v>
      </c>
      <c r="Y183" s="10"/>
      <c r="Z183" s="163">
        <f t="shared" si="40"/>
        <v>0</v>
      </c>
      <c r="AA183" s="3">
        <f t="shared" si="41"/>
        <v>0</v>
      </c>
      <c r="AB183" s="3">
        <f t="shared" si="42"/>
        <v>0</v>
      </c>
      <c r="AC183" s="3"/>
      <c r="AD183" s="3">
        <f t="shared" si="43"/>
        <v>0</v>
      </c>
      <c r="AE183" s="3">
        <f t="shared" si="44"/>
        <v>0</v>
      </c>
      <c r="AF183" s="3"/>
      <c r="AG183" s="10"/>
      <c r="AH183" s="3"/>
      <c r="AJ183" s="86">
        <f t="shared" si="45"/>
        <v>2</v>
      </c>
    </row>
    <row r="184" spans="1:36" ht="15" x14ac:dyDescent="0.25">
      <c r="A184" s="952"/>
      <c r="B184" s="10">
        <v>10</v>
      </c>
      <c r="C184" s="3"/>
      <c r="D184" s="572"/>
      <c r="F184" s="265"/>
      <c r="G184" s="265"/>
      <c r="H184" s="266"/>
      <c r="I184" s="263"/>
      <c r="J184" s="239" t="s">
        <v>122</v>
      </c>
      <c r="K184" s="239" t="s">
        <v>122</v>
      </c>
      <c r="L184" s="239" t="s">
        <v>122</v>
      </c>
      <c r="M184" s="239" t="s">
        <v>122</v>
      </c>
      <c r="N184" s="271"/>
      <c r="O184" s="272"/>
      <c r="S184" s="92"/>
      <c r="T184" s="92"/>
      <c r="W184" s="3"/>
      <c r="X184" s="3">
        <f t="shared" si="39"/>
        <v>1</v>
      </c>
      <c r="Y184" s="10"/>
      <c r="Z184" s="163">
        <f t="shared" si="40"/>
        <v>0</v>
      </c>
      <c r="AA184" s="3">
        <f t="shared" si="41"/>
        <v>0</v>
      </c>
      <c r="AB184" s="3">
        <f t="shared" si="42"/>
        <v>0</v>
      </c>
      <c r="AC184" s="3"/>
      <c r="AD184" s="3">
        <f t="shared" si="43"/>
        <v>0</v>
      </c>
      <c r="AE184" s="3">
        <f t="shared" si="44"/>
        <v>0</v>
      </c>
      <c r="AF184" s="3"/>
      <c r="AG184" s="10"/>
      <c r="AH184" s="3"/>
      <c r="AJ184" s="86">
        <f t="shared" si="45"/>
        <v>2</v>
      </c>
    </row>
    <row r="185" spans="1:36" ht="15" x14ac:dyDescent="0.25">
      <c r="A185" s="952"/>
      <c r="B185" s="10">
        <v>11</v>
      </c>
      <c r="C185" s="3"/>
      <c r="D185" s="572"/>
      <c r="F185" s="265"/>
      <c r="G185" s="265"/>
      <c r="H185" s="266"/>
      <c r="I185" s="263"/>
      <c r="J185" s="239" t="s">
        <v>122</v>
      </c>
      <c r="K185" s="239" t="s">
        <v>122</v>
      </c>
      <c r="L185" s="239" t="s">
        <v>122</v>
      </c>
      <c r="M185" s="239" t="s">
        <v>122</v>
      </c>
      <c r="N185" s="271"/>
      <c r="O185" s="272"/>
      <c r="S185" s="92"/>
      <c r="T185" s="92"/>
      <c r="W185" s="3"/>
      <c r="X185" s="3">
        <f t="shared" si="39"/>
        <v>1</v>
      </c>
      <c r="Y185" s="10"/>
      <c r="Z185" s="163">
        <f t="shared" si="40"/>
        <v>0</v>
      </c>
      <c r="AA185" s="3">
        <f t="shared" si="41"/>
        <v>0</v>
      </c>
      <c r="AB185" s="3">
        <f t="shared" si="42"/>
        <v>0</v>
      </c>
      <c r="AC185" s="3"/>
      <c r="AD185" s="3">
        <f t="shared" si="43"/>
        <v>0</v>
      </c>
      <c r="AE185" s="3">
        <f t="shared" si="44"/>
        <v>0</v>
      </c>
      <c r="AF185" s="3"/>
      <c r="AG185" s="10"/>
      <c r="AH185" s="3"/>
      <c r="AJ185" s="86">
        <f t="shared" si="45"/>
        <v>2</v>
      </c>
    </row>
    <row r="186" spans="1:36" ht="15" x14ac:dyDescent="0.25">
      <c r="A186" s="952"/>
      <c r="B186" s="10">
        <v>12</v>
      </c>
      <c r="C186" s="3"/>
      <c r="D186" s="572"/>
      <c r="F186" s="265"/>
      <c r="G186" s="265"/>
      <c r="H186" s="266"/>
      <c r="I186" s="263"/>
      <c r="J186" s="239" t="s">
        <v>122</v>
      </c>
      <c r="K186" s="239" t="s">
        <v>122</v>
      </c>
      <c r="L186" s="239" t="s">
        <v>122</v>
      </c>
      <c r="M186" s="239" t="s">
        <v>122</v>
      </c>
      <c r="N186" s="271"/>
      <c r="O186" s="272"/>
      <c r="S186" s="92"/>
      <c r="T186" s="92"/>
      <c r="W186" s="3"/>
      <c r="X186" s="3">
        <f t="shared" si="39"/>
        <v>1</v>
      </c>
      <c r="Y186" s="10"/>
      <c r="Z186" s="163">
        <f t="shared" si="40"/>
        <v>0</v>
      </c>
      <c r="AA186" s="3">
        <f t="shared" si="41"/>
        <v>0</v>
      </c>
      <c r="AB186" s="3">
        <f t="shared" si="42"/>
        <v>0</v>
      </c>
      <c r="AC186" s="3"/>
      <c r="AD186" s="3">
        <f t="shared" si="43"/>
        <v>0</v>
      </c>
      <c r="AE186" s="3">
        <f t="shared" si="44"/>
        <v>0</v>
      </c>
      <c r="AF186" s="3"/>
      <c r="AG186" s="10"/>
      <c r="AH186" s="3"/>
      <c r="AJ186" s="86">
        <f t="shared" si="45"/>
        <v>2</v>
      </c>
    </row>
    <row r="187" spans="1:36" ht="15" x14ac:dyDescent="0.25">
      <c r="A187" s="952"/>
      <c r="B187" s="10">
        <v>13</v>
      </c>
      <c r="C187" s="3"/>
      <c r="D187" s="572"/>
      <c r="F187" s="265"/>
      <c r="G187" s="265"/>
      <c r="H187" s="266"/>
      <c r="I187" s="263"/>
      <c r="J187" s="239" t="s">
        <v>122</v>
      </c>
      <c r="K187" s="239" t="s">
        <v>122</v>
      </c>
      <c r="L187" s="239" t="s">
        <v>122</v>
      </c>
      <c r="M187" s="239" t="s">
        <v>122</v>
      </c>
      <c r="N187" s="271"/>
      <c r="O187" s="272"/>
      <c r="S187" s="92"/>
      <c r="T187" s="92"/>
      <c r="W187" s="3"/>
      <c r="X187" s="3">
        <f t="shared" si="39"/>
        <v>1</v>
      </c>
      <c r="Y187" s="10"/>
      <c r="Z187" s="163">
        <f t="shared" si="40"/>
        <v>0</v>
      </c>
      <c r="AA187" s="3">
        <f t="shared" si="41"/>
        <v>0</v>
      </c>
      <c r="AB187" s="3">
        <f t="shared" si="42"/>
        <v>0</v>
      </c>
      <c r="AC187" s="3"/>
      <c r="AD187" s="3">
        <f t="shared" si="43"/>
        <v>0</v>
      </c>
      <c r="AE187" s="3">
        <f t="shared" si="44"/>
        <v>0</v>
      </c>
      <c r="AF187" s="3"/>
      <c r="AG187" s="10"/>
      <c r="AH187" s="3"/>
      <c r="AJ187" s="86">
        <f t="shared" si="45"/>
        <v>2</v>
      </c>
    </row>
    <row r="188" spans="1:36" ht="15" x14ac:dyDescent="0.25">
      <c r="A188" s="952"/>
      <c r="B188" s="10">
        <v>14</v>
      </c>
      <c r="C188" s="3"/>
      <c r="D188" s="572"/>
      <c r="F188" s="265"/>
      <c r="G188" s="265"/>
      <c r="H188" s="266"/>
      <c r="I188" s="263"/>
      <c r="J188" s="239" t="s">
        <v>122</v>
      </c>
      <c r="K188" s="239" t="s">
        <v>122</v>
      </c>
      <c r="L188" s="239" t="s">
        <v>122</v>
      </c>
      <c r="M188" s="239" t="s">
        <v>122</v>
      </c>
      <c r="N188" s="271"/>
      <c r="O188" s="272"/>
      <c r="S188" s="92"/>
      <c r="T188" s="92"/>
      <c r="W188" s="3"/>
      <c r="X188" s="3">
        <f t="shared" si="39"/>
        <v>1</v>
      </c>
      <c r="Y188" s="10"/>
      <c r="Z188" s="163">
        <f t="shared" si="40"/>
        <v>0</v>
      </c>
      <c r="AA188" s="3">
        <f t="shared" si="41"/>
        <v>0</v>
      </c>
      <c r="AB188" s="3">
        <f t="shared" si="42"/>
        <v>0</v>
      </c>
      <c r="AC188" s="3"/>
      <c r="AD188" s="3">
        <f t="shared" si="43"/>
        <v>0</v>
      </c>
      <c r="AE188" s="3">
        <f t="shared" si="44"/>
        <v>0</v>
      </c>
      <c r="AF188" s="3"/>
      <c r="AG188" s="10"/>
      <c r="AH188" s="3"/>
      <c r="AJ188" s="86">
        <f t="shared" si="45"/>
        <v>2</v>
      </c>
    </row>
    <row r="189" spans="1:36" ht="15" x14ac:dyDescent="0.25">
      <c r="A189" s="952"/>
      <c r="B189" s="10">
        <v>15</v>
      </c>
      <c r="C189" s="3"/>
      <c r="D189" s="572"/>
      <c r="F189" s="265"/>
      <c r="G189" s="265"/>
      <c r="H189" s="266"/>
      <c r="I189" s="263"/>
      <c r="J189" s="239" t="s">
        <v>122</v>
      </c>
      <c r="K189" s="239" t="s">
        <v>122</v>
      </c>
      <c r="L189" s="239" t="s">
        <v>122</v>
      </c>
      <c r="M189" s="239" t="s">
        <v>122</v>
      </c>
      <c r="N189" s="271"/>
      <c r="O189" s="272"/>
      <c r="S189" s="92"/>
      <c r="T189" s="92"/>
      <c r="W189" s="3"/>
      <c r="X189" s="3">
        <f t="shared" si="39"/>
        <v>1</v>
      </c>
      <c r="Y189" s="10"/>
      <c r="Z189" s="163">
        <f t="shared" si="40"/>
        <v>0</v>
      </c>
      <c r="AA189" s="3">
        <f t="shared" si="41"/>
        <v>0</v>
      </c>
      <c r="AB189" s="3">
        <f t="shared" si="42"/>
        <v>0</v>
      </c>
      <c r="AC189" s="3"/>
      <c r="AD189" s="3">
        <f t="shared" si="43"/>
        <v>0</v>
      </c>
      <c r="AE189" s="3">
        <f t="shared" si="44"/>
        <v>0</v>
      </c>
      <c r="AF189" s="3"/>
      <c r="AG189" s="10"/>
      <c r="AH189" s="3"/>
      <c r="AJ189" s="86">
        <f t="shared" si="45"/>
        <v>2</v>
      </c>
    </row>
    <row r="190" spans="1:36" ht="15" x14ac:dyDescent="0.25">
      <c r="A190" s="952"/>
      <c r="B190" s="10">
        <v>16</v>
      </c>
      <c r="C190" s="3"/>
      <c r="D190" s="572"/>
      <c r="F190" s="265"/>
      <c r="G190" s="265"/>
      <c r="H190" s="266"/>
      <c r="I190" s="263"/>
      <c r="J190" s="239" t="s">
        <v>122</v>
      </c>
      <c r="K190" s="239" t="s">
        <v>122</v>
      </c>
      <c r="L190" s="239" t="s">
        <v>122</v>
      </c>
      <c r="M190" s="239" t="s">
        <v>122</v>
      </c>
      <c r="N190" s="271"/>
      <c r="O190" s="272"/>
      <c r="S190" s="92"/>
      <c r="T190" s="92"/>
      <c r="W190" s="3"/>
      <c r="X190" s="3">
        <f t="shared" si="39"/>
        <v>1</v>
      </c>
      <c r="Y190" s="10"/>
      <c r="Z190" s="163">
        <f t="shared" si="40"/>
        <v>0</v>
      </c>
      <c r="AA190" s="3">
        <f t="shared" si="41"/>
        <v>0</v>
      </c>
      <c r="AB190" s="3">
        <f t="shared" si="42"/>
        <v>0</v>
      </c>
      <c r="AC190" s="3"/>
      <c r="AD190" s="3">
        <f t="shared" si="43"/>
        <v>0</v>
      </c>
      <c r="AE190" s="3">
        <f t="shared" si="44"/>
        <v>0</v>
      </c>
      <c r="AF190" s="3"/>
      <c r="AG190" s="10"/>
      <c r="AH190" s="3"/>
      <c r="AJ190" s="86">
        <f t="shared" si="45"/>
        <v>2</v>
      </c>
    </row>
    <row r="191" spans="1:36" ht="15" x14ac:dyDescent="0.25">
      <c r="A191" s="952"/>
      <c r="B191" s="10">
        <v>17</v>
      </c>
      <c r="C191" s="3"/>
      <c r="D191" s="572"/>
      <c r="F191" s="265"/>
      <c r="G191" s="265"/>
      <c r="H191" s="266"/>
      <c r="I191" s="263"/>
      <c r="J191" s="239" t="s">
        <v>122</v>
      </c>
      <c r="K191" s="239" t="s">
        <v>122</v>
      </c>
      <c r="L191" s="239" t="s">
        <v>122</v>
      </c>
      <c r="M191" s="239" t="s">
        <v>122</v>
      </c>
      <c r="N191" s="271"/>
      <c r="O191" s="272"/>
      <c r="S191" s="92"/>
      <c r="T191" s="92"/>
      <c r="W191" s="3"/>
      <c r="X191" s="3">
        <f t="shared" si="39"/>
        <v>1</v>
      </c>
      <c r="Y191" s="10"/>
      <c r="Z191" s="163">
        <f t="shared" si="40"/>
        <v>0</v>
      </c>
      <c r="AA191" s="3">
        <f t="shared" si="41"/>
        <v>0</v>
      </c>
      <c r="AB191" s="3">
        <f t="shared" si="42"/>
        <v>0</v>
      </c>
      <c r="AC191" s="3"/>
      <c r="AD191" s="3">
        <f t="shared" si="43"/>
        <v>0</v>
      </c>
      <c r="AE191" s="3">
        <f t="shared" si="44"/>
        <v>0</v>
      </c>
      <c r="AF191" s="3"/>
      <c r="AG191" s="10"/>
      <c r="AH191" s="3"/>
      <c r="AJ191" s="86">
        <f t="shared" si="45"/>
        <v>2</v>
      </c>
    </row>
    <row r="192" spans="1:36" ht="15" x14ac:dyDescent="0.25">
      <c r="A192" s="952"/>
      <c r="B192" s="10">
        <v>18</v>
      </c>
      <c r="C192" s="3"/>
      <c r="D192" s="572"/>
      <c r="F192" s="265"/>
      <c r="G192" s="265"/>
      <c r="H192" s="266"/>
      <c r="I192" s="263"/>
      <c r="J192" s="239" t="s">
        <v>122</v>
      </c>
      <c r="K192" s="239" t="s">
        <v>122</v>
      </c>
      <c r="L192" s="239" t="s">
        <v>122</v>
      </c>
      <c r="M192" s="239" t="s">
        <v>122</v>
      </c>
      <c r="N192" s="271"/>
      <c r="O192" s="272"/>
      <c r="S192" s="92"/>
      <c r="T192" s="92"/>
      <c r="W192" s="3"/>
      <c r="X192" s="3">
        <f t="shared" si="39"/>
        <v>1</v>
      </c>
      <c r="Y192" s="10"/>
      <c r="Z192" s="163">
        <f t="shared" si="40"/>
        <v>0</v>
      </c>
      <c r="AA192" s="3">
        <f t="shared" si="41"/>
        <v>0</v>
      </c>
      <c r="AB192" s="3">
        <f t="shared" si="42"/>
        <v>0</v>
      </c>
      <c r="AC192" s="3"/>
      <c r="AD192" s="3">
        <f t="shared" si="43"/>
        <v>0</v>
      </c>
      <c r="AE192" s="3">
        <f t="shared" si="44"/>
        <v>0</v>
      </c>
      <c r="AF192" s="3"/>
      <c r="AG192" s="10"/>
      <c r="AH192" s="3"/>
      <c r="AJ192" s="86">
        <f t="shared" si="45"/>
        <v>2</v>
      </c>
    </row>
    <row r="193" spans="1:36" ht="15" x14ac:dyDescent="0.25">
      <c r="A193" s="952"/>
      <c r="B193" s="10">
        <v>19</v>
      </c>
      <c r="C193" s="3"/>
      <c r="D193" s="572"/>
      <c r="F193" s="265"/>
      <c r="G193" s="265"/>
      <c r="H193" s="266"/>
      <c r="I193" s="263"/>
      <c r="J193" s="239" t="s">
        <v>122</v>
      </c>
      <c r="K193" s="239" t="s">
        <v>122</v>
      </c>
      <c r="L193" s="239" t="s">
        <v>122</v>
      </c>
      <c r="M193" s="239" t="s">
        <v>122</v>
      </c>
      <c r="N193" s="271"/>
      <c r="O193" s="272"/>
      <c r="S193" s="92"/>
      <c r="T193" s="92"/>
      <c r="W193" s="3"/>
      <c r="X193" s="3">
        <f t="shared" si="39"/>
        <v>1</v>
      </c>
      <c r="Y193" s="10"/>
      <c r="Z193" s="163">
        <f t="shared" si="40"/>
        <v>0</v>
      </c>
      <c r="AA193" s="3">
        <f t="shared" si="41"/>
        <v>0</v>
      </c>
      <c r="AB193" s="3">
        <f t="shared" si="42"/>
        <v>0</v>
      </c>
      <c r="AC193" s="3"/>
      <c r="AD193" s="3">
        <f t="shared" si="43"/>
        <v>0</v>
      </c>
      <c r="AE193" s="3">
        <f t="shared" si="44"/>
        <v>0</v>
      </c>
      <c r="AF193" s="3"/>
      <c r="AG193" s="10"/>
      <c r="AH193" s="3"/>
      <c r="AJ193" s="86">
        <f t="shared" si="45"/>
        <v>2</v>
      </c>
    </row>
    <row r="194" spans="1:36" ht="15" x14ac:dyDescent="0.25">
      <c r="A194" s="952"/>
      <c r="B194" s="10">
        <v>20</v>
      </c>
      <c r="C194" s="3"/>
      <c r="D194" s="572"/>
      <c r="F194" s="265"/>
      <c r="G194" s="265"/>
      <c r="H194" s="266"/>
      <c r="I194" s="264"/>
      <c r="J194" s="257" t="s">
        <v>122</v>
      </c>
      <c r="K194" s="257" t="s">
        <v>122</v>
      </c>
      <c r="L194" s="257" t="s">
        <v>122</v>
      </c>
      <c r="M194" s="257" t="s">
        <v>122</v>
      </c>
      <c r="N194" s="279"/>
      <c r="O194" s="280"/>
      <c r="S194" s="92"/>
      <c r="T194" s="92"/>
      <c r="W194" s="3"/>
      <c r="X194" s="3">
        <f t="shared" si="39"/>
        <v>1</v>
      </c>
      <c r="Y194" s="10"/>
      <c r="Z194" s="163">
        <f t="shared" si="40"/>
        <v>0</v>
      </c>
      <c r="AA194" s="3">
        <f t="shared" si="41"/>
        <v>0</v>
      </c>
      <c r="AB194" s="3">
        <f t="shared" si="42"/>
        <v>0</v>
      </c>
      <c r="AC194" s="3"/>
      <c r="AD194" s="3">
        <f t="shared" si="43"/>
        <v>0</v>
      </c>
      <c r="AE194" s="3">
        <f t="shared" si="44"/>
        <v>0</v>
      </c>
      <c r="AF194" s="3"/>
      <c r="AG194" s="10"/>
      <c r="AH194" s="3"/>
      <c r="AJ194" s="86">
        <f t="shared" si="45"/>
        <v>2</v>
      </c>
    </row>
    <row r="195" spans="1:36" ht="14.25" x14ac:dyDescent="0.2">
      <c r="A195" s="952"/>
      <c r="B195" s="10"/>
      <c r="C195" s="3"/>
      <c r="D195" s="572"/>
      <c r="F195" s="159"/>
      <c r="G195" s="159"/>
      <c r="H195" s="241"/>
      <c r="I195" s="89"/>
      <c r="J195" s="242">
        <f>SUM(N195:O195)</f>
        <v>0</v>
      </c>
      <c r="K195" s="242">
        <f>J195</f>
        <v>0</v>
      </c>
      <c r="L195" s="242">
        <f t="shared" ref="L195:M195" si="46">K195</f>
        <v>0</v>
      </c>
      <c r="M195" s="242">
        <f t="shared" si="46"/>
        <v>0</v>
      </c>
      <c r="N195" s="245">
        <f>SUM(COUNTIF(N175:N194,"x"))</f>
        <v>0</v>
      </c>
      <c r="O195" s="246">
        <f>SUM(COUNTIF(O175:O194,"x"))</f>
        <v>0</v>
      </c>
      <c r="S195" s="92"/>
      <c r="T195" s="92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8"/>
      <c r="AH195" s="8"/>
    </row>
    <row r="196" spans="1:36" ht="14.25" x14ac:dyDescent="0.2">
      <c r="A196" s="952"/>
      <c r="B196" s="10"/>
      <c r="C196" s="3"/>
      <c r="D196" s="572"/>
      <c r="F196" s="159"/>
      <c r="G196" s="159"/>
      <c r="H196" s="241"/>
      <c r="I196" s="89"/>
      <c r="J196" s="89"/>
      <c r="K196" s="89"/>
      <c r="L196" s="89"/>
      <c r="M196" s="89"/>
      <c r="N196" s="89"/>
      <c r="O196" s="89"/>
      <c r="S196" s="92"/>
      <c r="T196" s="92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8"/>
      <c r="AH196" s="8"/>
    </row>
    <row r="197" spans="1:36" ht="14.25" x14ac:dyDescent="0.2">
      <c r="A197" s="952"/>
      <c r="B197" s="13"/>
      <c r="C197" s="5"/>
      <c r="D197" s="572"/>
      <c r="E197" s="89"/>
      <c r="F197" s="159"/>
      <c r="G197" s="159"/>
      <c r="H197" s="241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92"/>
      <c r="T197" s="92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8"/>
      <c r="AH197" s="8"/>
    </row>
    <row r="198" spans="1:36" ht="18.75" x14ac:dyDescent="0.3">
      <c r="A198" s="952"/>
      <c r="B198" s="10"/>
      <c r="C198" s="3"/>
      <c r="D198" s="572"/>
      <c r="F198" s="226" t="s">
        <v>54</v>
      </c>
      <c r="H198" s="247"/>
      <c r="K198" s="86" t="s">
        <v>22</v>
      </c>
      <c r="L198" s="96" t="str">
        <f>L170</f>
        <v>2007 / 2008</v>
      </c>
      <c r="M198" s="96"/>
      <c r="N198" s="96"/>
      <c r="O198" s="96"/>
      <c r="P198" s="96"/>
      <c r="Q198" s="96"/>
      <c r="R198" s="96"/>
      <c r="S198" s="92"/>
      <c r="T198" s="92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8"/>
      <c r="AH198" s="8"/>
    </row>
    <row r="199" spans="1:36" ht="14.25" x14ac:dyDescent="0.2">
      <c r="A199" s="952"/>
      <c r="B199" s="10"/>
      <c r="C199" s="3"/>
      <c r="D199" s="572"/>
      <c r="H199" s="247"/>
      <c r="S199" s="92"/>
      <c r="T199" s="92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8"/>
      <c r="AH199" s="8"/>
    </row>
    <row r="200" spans="1:36" ht="15" x14ac:dyDescent="0.2">
      <c r="A200" s="952"/>
      <c r="B200" s="42"/>
      <c r="C200" s="1"/>
      <c r="D200" s="572"/>
      <c r="E200" s="227" t="s">
        <v>6</v>
      </c>
      <c r="F200" s="228" t="s">
        <v>83</v>
      </c>
      <c r="G200" s="107"/>
      <c r="H200" s="248"/>
      <c r="I200" s="149" t="s">
        <v>17</v>
      </c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5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</row>
    <row r="201" spans="1:36" ht="112.5" customHeight="1" x14ac:dyDescent="0.2">
      <c r="A201" s="952"/>
      <c r="B201" s="10"/>
      <c r="C201" s="3"/>
      <c r="D201" s="572" t="str">
        <f>D82</f>
        <v>Bemerkungen</v>
      </c>
      <c r="E201" s="26" t="s">
        <v>13</v>
      </c>
      <c r="F201" s="4" t="s">
        <v>14</v>
      </c>
      <c r="G201" s="4" t="s">
        <v>15</v>
      </c>
      <c r="H201" s="9" t="s">
        <v>16</v>
      </c>
      <c r="I201" s="126" t="s">
        <v>4</v>
      </c>
      <c r="J201" s="229" t="s">
        <v>0</v>
      </c>
      <c r="K201" s="943" t="s">
        <v>63</v>
      </c>
      <c r="L201" s="944"/>
      <c r="M201" s="229" t="s">
        <v>21</v>
      </c>
      <c r="N201" s="738" t="s">
        <v>195</v>
      </c>
      <c r="O201" s="729" t="s">
        <v>192</v>
      </c>
      <c r="P201" s="730" t="s">
        <v>190</v>
      </c>
      <c r="Q201" s="229" t="s">
        <v>80</v>
      </c>
      <c r="S201" s="92"/>
      <c r="T201" s="92"/>
      <c r="W201" s="85">
        <v>2000</v>
      </c>
      <c r="Z201" s="3" t="s">
        <v>16</v>
      </c>
      <c r="AA201" s="3">
        <f>$Z$78</f>
        <v>2007</v>
      </c>
      <c r="AB201" s="3">
        <f>$Z$79</f>
        <v>2008</v>
      </c>
      <c r="AC201" s="3"/>
      <c r="AD201" s="162">
        <f>SUM(AA201-W201)</f>
        <v>7</v>
      </c>
      <c r="AE201" s="162">
        <f>AB201-W201</f>
        <v>8</v>
      </c>
      <c r="AF201" s="162"/>
      <c r="AG201" s="3"/>
      <c r="AH201" s="3" t="s">
        <v>123</v>
      </c>
      <c r="AJ201" s="86" t="s">
        <v>124</v>
      </c>
    </row>
    <row r="202" spans="1:36" ht="14.25" x14ac:dyDescent="0.2">
      <c r="A202" s="952"/>
      <c r="B202" s="10"/>
      <c r="C202" s="3"/>
      <c r="D202" s="728" t="s">
        <v>193</v>
      </c>
      <c r="E202" s="26"/>
      <c r="F202" s="11"/>
      <c r="G202" s="11"/>
      <c r="H202" s="12"/>
      <c r="I202" s="127"/>
      <c r="J202" s="230"/>
      <c r="K202" s="231"/>
      <c r="L202" s="232"/>
      <c r="M202" s="230"/>
      <c r="N202" s="739"/>
      <c r="O202" s="731"/>
      <c r="P202" s="732"/>
      <c r="Q202" s="230"/>
      <c r="S202" s="92"/>
      <c r="T202" s="92"/>
      <c r="W202" s="3"/>
      <c r="X202" s="3"/>
      <c r="Y202" s="3"/>
      <c r="Z202" s="3"/>
      <c r="AA202" s="3"/>
      <c r="AB202" s="79"/>
      <c r="AC202" s="63"/>
      <c r="AD202" s="79"/>
      <c r="AE202" s="3"/>
      <c r="AF202" s="3"/>
      <c r="AG202" s="3"/>
      <c r="AH202" s="3"/>
    </row>
    <row r="203" spans="1:36" ht="15" x14ac:dyDescent="0.25">
      <c r="A203" s="952"/>
      <c r="B203" s="10">
        <v>1</v>
      </c>
      <c r="C203" s="3"/>
      <c r="D203" s="572"/>
      <c r="F203" s="265"/>
      <c r="G203" s="265"/>
      <c r="H203" s="266"/>
      <c r="I203" s="262"/>
      <c r="J203" s="255" t="s">
        <v>122</v>
      </c>
      <c r="K203" s="275"/>
      <c r="L203" s="276"/>
      <c r="M203" s="255" t="s">
        <v>122</v>
      </c>
      <c r="N203" s="740"/>
      <c r="O203" s="733"/>
      <c r="P203" s="808"/>
      <c r="Q203" s="255" t="s">
        <v>122</v>
      </c>
      <c r="S203" s="237">
        <f>SUM(J223:Q223)/5</f>
        <v>0</v>
      </c>
      <c r="T203" s="92"/>
      <c r="W203" s="10"/>
      <c r="X203" s="3">
        <f>COUNTBLANK(H203)</f>
        <v>1</v>
      </c>
      <c r="Y203" s="10"/>
      <c r="Z203" s="163">
        <f>SUM(AA203:AF203)</f>
        <v>0</v>
      </c>
      <c r="AA203" s="3">
        <f>IF(H203-$AA$154=0,1,0)</f>
        <v>0</v>
      </c>
      <c r="AB203" s="3">
        <f>IF(H203-$AB$154=0,1,0)</f>
        <v>0</v>
      </c>
      <c r="AC203" s="3"/>
      <c r="AD203" s="3">
        <f>IF(H203-$AD$154=0,1,0)</f>
        <v>0</v>
      </c>
      <c r="AE203" s="3">
        <f>IF(H203-$AE$154=0,1,0)</f>
        <v>0</v>
      </c>
      <c r="AF203" s="3"/>
      <c r="AG203" s="10"/>
      <c r="AH203" s="3">
        <f>COUNTBLANK(K203:L203)</f>
        <v>2</v>
      </c>
      <c r="AJ203" s="86">
        <f>COUNTBLANK(N203:P203)</f>
        <v>3</v>
      </c>
    </row>
    <row r="204" spans="1:36" ht="15" x14ac:dyDescent="0.25">
      <c r="A204" s="952"/>
      <c r="B204" s="10">
        <v>2</v>
      </c>
      <c r="C204" s="3"/>
      <c r="D204" s="572"/>
      <c r="F204" s="265"/>
      <c r="G204" s="265"/>
      <c r="H204" s="266"/>
      <c r="I204" s="263"/>
      <c r="J204" s="239" t="s">
        <v>122</v>
      </c>
      <c r="K204" s="222"/>
      <c r="L204" s="223"/>
      <c r="M204" s="239" t="s">
        <v>122</v>
      </c>
      <c r="N204" s="741"/>
      <c r="O204" s="734"/>
      <c r="P204" s="809"/>
      <c r="Q204" s="239" t="s">
        <v>122</v>
      </c>
      <c r="S204" s="92"/>
      <c r="T204" s="92"/>
      <c r="W204" s="3"/>
      <c r="X204" s="3">
        <f t="shared" ref="X204:X222" si="47">COUNTBLANK(H204)</f>
        <v>1</v>
      </c>
      <c r="Y204" s="10"/>
      <c r="Z204" s="163">
        <f t="shared" ref="Z204:Z222" si="48">SUM(AA204:AF204)</f>
        <v>0</v>
      </c>
      <c r="AA204" s="3">
        <f t="shared" ref="AA204:AA222" si="49">IF(H204-$AA$154=0,1,0)</f>
        <v>0</v>
      </c>
      <c r="AB204" s="3">
        <f t="shared" ref="AB204:AB222" si="50">IF(H204-$AB$154=0,1,0)</f>
        <v>0</v>
      </c>
      <c r="AC204" s="3"/>
      <c r="AD204" s="3">
        <f t="shared" ref="AD204:AD222" si="51">IF(H204-$AD$154=0,1,0)</f>
        <v>0</v>
      </c>
      <c r="AE204" s="3">
        <f t="shared" ref="AE204:AE222" si="52">IF(H204-$AE$154=0,1,0)</f>
        <v>0</v>
      </c>
      <c r="AF204" s="3"/>
      <c r="AG204" s="10"/>
      <c r="AH204" s="3">
        <f t="shared" ref="AH204:AH222" si="53">COUNTBLANK(K204:L204)</f>
        <v>2</v>
      </c>
      <c r="AJ204" s="86">
        <f t="shared" ref="AJ204:AJ222" si="54">COUNTBLANK(N204:P204)</f>
        <v>3</v>
      </c>
    </row>
    <row r="205" spans="1:36" ht="15" x14ac:dyDescent="0.25">
      <c r="A205" s="952"/>
      <c r="B205" s="10">
        <v>3</v>
      </c>
      <c r="C205" s="3"/>
      <c r="D205" s="572"/>
      <c r="F205" s="265"/>
      <c r="G205" s="265"/>
      <c r="H205" s="266"/>
      <c r="I205" s="263"/>
      <c r="J205" s="239" t="s">
        <v>122</v>
      </c>
      <c r="K205" s="222"/>
      <c r="L205" s="223"/>
      <c r="M205" s="239" t="s">
        <v>122</v>
      </c>
      <c r="N205" s="741"/>
      <c r="O205" s="734"/>
      <c r="P205" s="809"/>
      <c r="Q205" s="239" t="s">
        <v>122</v>
      </c>
      <c r="S205" s="92"/>
      <c r="T205" s="92"/>
      <c r="W205" s="3"/>
      <c r="X205" s="3">
        <f t="shared" si="47"/>
        <v>1</v>
      </c>
      <c r="Y205" s="10"/>
      <c r="Z205" s="163">
        <f t="shared" si="48"/>
        <v>0</v>
      </c>
      <c r="AA205" s="3">
        <f t="shared" si="49"/>
        <v>0</v>
      </c>
      <c r="AB205" s="3">
        <f t="shared" si="50"/>
        <v>0</v>
      </c>
      <c r="AC205" s="3"/>
      <c r="AD205" s="3">
        <f t="shared" si="51"/>
        <v>0</v>
      </c>
      <c r="AE205" s="3">
        <f t="shared" si="52"/>
        <v>0</v>
      </c>
      <c r="AF205" s="3"/>
      <c r="AG205" s="10"/>
      <c r="AH205" s="3">
        <f t="shared" si="53"/>
        <v>2</v>
      </c>
      <c r="AJ205" s="86">
        <f t="shared" si="54"/>
        <v>3</v>
      </c>
    </row>
    <row r="206" spans="1:36" ht="15" x14ac:dyDescent="0.25">
      <c r="A206" s="952"/>
      <c r="B206" s="10">
        <v>4</v>
      </c>
      <c r="C206" s="3"/>
      <c r="D206" s="572"/>
      <c r="F206" s="265"/>
      <c r="G206" s="265"/>
      <c r="H206" s="266"/>
      <c r="I206" s="263"/>
      <c r="J206" s="239" t="s">
        <v>122</v>
      </c>
      <c r="K206" s="222"/>
      <c r="L206" s="223"/>
      <c r="M206" s="239" t="s">
        <v>122</v>
      </c>
      <c r="N206" s="741"/>
      <c r="O206" s="734"/>
      <c r="P206" s="809"/>
      <c r="Q206" s="239" t="s">
        <v>122</v>
      </c>
      <c r="S206" s="92"/>
      <c r="T206" s="92"/>
      <c r="W206" s="3"/>
      <c r="X206" s="3">
        <f t="shared" si="47"/>
        <v>1</v>
      </c>
      <c r="Y206" s="10"/>
      <c r="Z206" s="163">
        <f t="shared" si="48"/>
        <v>0</v>
      </c>
      <c r="AA206" s="3">
        <f t="shared" si="49"/>
        <v>0</v>
      </c>
      <c r="AB206" s="3">
        <f t="shared" si="50"/>
        <v>0</v>
      </c>
      <c r="AC206" s="3"/>
      <c r="AD206" s="3">
        <f t="shared" si="51"/>
        <v>0</v>
      </c>
      <c r="AE206" s="3">
        <f t="shared" si="52"/>
        <v>0</v>
      </c>
      <c r="AF206" s="3"/>
      <c r="AG206" s="10"/>
      <c r="AH206" s="3">
        <f t="shared" si="53"/>
        <v>2</v>
      </c>
      <c r="AJ206" s="86">
        <f t="shared" si="54"/>
        <v>3</v>
      </c>
    </row>
    <row r="207" spans="1:36" ht="15" x14ac:dyDescent="0.25">
      <c r="A207" s="952"/>
      <c r="B207" s="10">
        <v>5</v>
      </c>
      <c r="C207" s="3"/>
      <c r="D207" s="572"/>
      <c r="F207" s="265"/>
      <c r="G207" s="265"/>
      <c r="H207" s="266"/>
      <c r="I207" s="263"/>
      <c r="J207" s="239" t="s">
        <v>122</v>
      </c>
      <c r="K207" s="222"/>
      <c r="L207" s="223"/>
      <c r="M207" s="239" t="s">
        <v>122</v>
      </c>
      <c r="N207" s="741"/>
      <c r="O207" s="734"/>
      <c r="P207" s="809"/>
      <c r="Q207" s="239" t="s">
        <v>122</v>
      </c>
      <c r="S207" s="92"/>
      <c r="T207" s="92"/>
      <c r="W207" s="3"/>
      <c r="X207" s="3">
        <f t="shared" si="47"/>
        <v>1</v>
      </c>
      <c r="Y207" s="10"/>
      <c r="Z207" s="163">
        <f t="shared" si="48"/>
        <v>0</v>
      </c>
      <c r="AA207" s="3">
        <f t="shared" si="49"/>
        <v>0</v>
      </c>
      <c r="AB207" s="3">
        <f t="shared" si="50"/>
        <v>0</v>
      </c>
      <c r="AC207" s="3"/>
      <c r="AD207" s="3">
        <f t="shared" si="51"/>
        <v>0</v>
      </c>
      <c r="AE207" s="3">
        <f t="shared" si="52"/>
        <v>0</v>
      </c>
      <c r="AF207" s="3"/>
      <c r="AG207" s="10"/>
      <c r="AH207" s="3">
        <f t="shared" si="53"/>
        <v>2</v>
      </c>
      <c r="AJ207" s="86">
        <f t="shared" si="54"/>
        <v>3</v>
      </c>
    </row>
    <row r="208" spans="1:36" ht="15" x14ac:dyDescent="0.25">
      <c r="A208" s="952"/>
      <c r="B208" s="10">
        <v>6</v>
      </c>
      <c r="C208" s="3"/>
      <c r="D208" s="572"/>
      <c r="F208" s="265"/>
      <c r="G208" s="265"/>
      <c r="H208" s="266"/>
      <c r="I208" s="263"/>
      <c r="J208" s="239" t="s">
        <v>122</v>
      </c>
      <c r="K208" s="222"/>
      <c r="L208" s="223"/>
      <c r="M208" s="239" t="s">
        <v>122</v>
      </c>
      <c r="N208" s="741"/>
      <c r="O208" s="734"/>
      <c r="P208" s="809"/>
      <c r="Q208" s="239" t="s">
        <v>122</v>
      </c>
      <c r="S208" s="92"/>
      <c r="T208" s="92"/>
      <c r="W208" s="3"/>
      <c r="X208" s="3">
        <f t="shared" si="47"/>
        <v>1</v>
      </c>
      <c r="Y208" s="10"/>
      <c r="Z208" s="163">
        <f t="shared" si="48"/>
        <v>0</v>
      </c>
      <c r="AA208" s="3">
        <f t="shared" si="49"/>
        <v>0</v>
      </c>
      <c r="AB208" s="3">
        <f t="shared" si="50"/>
        <v>0</v>
      </c>
      <c r="AC208" s="3"/>
      <c r="AD208" s="3">
        <f t="shared" si="51"/>
        <v>0</v>
      </c>
      <c r="AE208" s="3">
        <f t="shared" si="52"/>
        <v>0</v>
      </c>
      <c r="AF208" s="3"/>
      <c r="AG208" s="10"/>
      <c r="AH208" s="3">
        <f t="shared" si="53"/>
        <v>2</v>
      </c>
      <c r="AJ208" s="86">
        <f t="shared" si="54"/>
        <v>3</v>
      </c>
    </row>
    <row r="209" spans="1:36" ht="15" x14ac:dyDescent="0.25">
      <c r="A209" s="952"/>
      <c r="B209" s="10">
        <v>7</v>
      </c>
      <c r="C209" s="3"/>
      <c r="D209" s="572"/>
      <c r="F209" s="265"/>
      <c r="G209" s="265"/>
      <c r="H209" s="266"/>
      <c r="I209" s="263"/>
      <c r="J209" s="239" t="s">
        <v>122</v>
      </c>
      <c r="K209" s="222"/>
      <c r="L209" s="223"/>
      <c r="M209" s="239" t="s">
        <v>122</v>
      </c>
      <c r="N209" s="741"/>
      <c r="O209" s="734"/>
      <c r="P209" s="809"/>
      <c r="Q209" s="239" t="s">
        <v>122</v>
      </c>
      <c r="S209" s="92"/>
      <c r="T209" s="92"/>
      <c r="W209" s="3"/>
      <c r="X209" s="3">
        <f t="shared" si="47"/>
        <v>1</v>
      </c>
      <c r="Y209" s="10"/>
      <c r="Z209" s="163">
        <f t="shared" si="48"/>
        <v>0</v>
      </c>
      <c r="AA209" s="3">
        <f t="shared" si="49"/>
        <v>0</v>
      </c>
      <c r="AB209" s="3">
        <f t="shared" si="50"/>
        <v>0</v>
      </c>
      <c r="AC209" s="3"/>
      <c r="AD209" s="3">
        <f t="shared" si="51"/>
        <v>0</v>
      </c>
      <c r="AE209" s="3">
        <f t="shared" si="52"/>
        <v>0</v>
      </c>
      <c r="AF209" s="3"/>
      <c r="AG209" s="10"/>
      <c r="AH209" s="3">
        <f t="shared" si="53"/>
        <v>2</v>
      </c>
      <c r="AJ209" s="86">
        <f t="shared" si="54"/>
        <v>3</v>
      </c>
    </row>
    <row r="210" spans="1:36" ht="15" x14ac:dyDescent="0.25">
      <c r="A210" s="952"/>
      <c r="B210" s="10">
        <v>8</v>
      </c>
      <c r="C210" s="3"/>
      <c r="D210" s="572"/>
      <c r="F210" s="265"/>
      <c r="G210" s="265"/>
      <c r="H210" s="266"/>
      <c r="I210" s="263"/>
      <c r="J210" s="239" t="s">
        <v>122</v>
      </c>
      <c r="K210" s="222"/>
      <c r="L210" s="223"/>
      <c r="M210" s="239" t="s">
        <v>122</v>
      </c>
      <c r="N210" s="741"/>
      <c r="O210" s="734"/>
      <c r="P210" s="809"/>
      <c r="Q210" s="239" t="s">
        <v>122</v>
      </c>
      <c r="S210" s="92"/>
      <c r="T210" s="92"/>
      <c r="W210" s="3"/>
      <c r="X210" s="3">
        <f t="shared" si="47"/>
        <v>1</v>
      </c>
      <c r="Y210" s="10"/>
      <c r="Z210" s="163">
        <f t="shared" si="48"/>
        <v>0</v>
      </c>
      <c r="AA210" s="3">
        <f t="shared" si="49"/>
        <v>0</v>
      </c>
      <c r="AB210" s="3">
        <f t="shared" si="50"/>
        <v>0</v>
      </c>
      <c r="AC210" s="3"/>
      <c r="AD210" s="3">
        <f t="shared" si="51"/>
        <v>0</v>
      </c>
      <c r="AE210" s="3">
        <f t="shared" si="52"/>
        <v>0</v>
      </c>
      <c r="AF210" s="3"/>
      <c r="AG210" s="10"/>
      <c r="AH210" s="3">
        <f t="shared" si="53"/>
        <v>2</v>
      </c>
      <c r="AJ210" s="86">
        <f t="shared" si="54"/>
        <v>3</v>
      </c>
    </row>
    <row r="211" spans="1:36" ht="15" x14ac:dyDescent="0.25">
      <c r="A211" s="952"/>
      <c r="B211" s="10">
        <v>9</v>
      </c>
      <c r="C211" s="3"/>
      <c r="D211" s="572"/>
      <c r="F211" s="265"/>
      <c r="G211" s="265"/>
      <c r="H211" s="266"/>
      <c r="I211" s="263"/>
      <c r="J211" s="239" t="s">
        <v>122</v>
      </c>
      <c r="K211" s="222"/>
      <c r="L211" s="223"/>
      <c r="M211" s="239" t="s">
        <v>122</v>
      </c>
      <c r="N211" s="741"/>
      <c r="O211" s="734"/>
      <c r="P211" s="809"/>
      <c r="Q211" s="239" t="s">
        <v>122</v>
      </c>
      <c r="S211" s="92"/>
      <c r="T211" s="92"/>
      <c r="W211" s="3"/>
      <c r="X211" s="3">
        <f t="shared" si="47"/>
        <v>1</v>
      </c>
      <c r="Y211" s="10"/>
      <c r="Z211" s="163">
        <f t="shared" si="48"/>
        <v>0</v>
      </c>
      <c r="AA211" s="3">
        <f t="shared" si="49"/>
        <v>0</v>
      </c>
      <c r="AB211" s="3">
        <f t="shared" si="50"/>
        <v>0</v>
      </c>
      <c r="AC211" s="3"/>
      <c r="AD211" s="3">
        <f t="shared" si="51"/>
        <v>0</v>
      </c>
      <c r="AE211" s="3">
        <f t="shared" si="52"/>
        <v>0</v>
      </c>
      <c r="AF211" s="3"/>
      <c r="AG211" s="10"/>
      <c r="AH211" s="3">
        <f t="shared" si="53"/>
        <v>2</v>
      </c>
      <c r="AJ211" s="86">
        <f t="shared" si="54"/>
        <v>3</v>
      </c>
    </row>
    <row r="212" spans="1:36" ht="15" x14ac:dyDescent="0.25">
      <c r="A212" s="952"/>
      <c r="B212" s="10">
        <v>10</v>
      </c>
      <c r="C212" s="3"/>
      <c r="D212" s="572"/>
      <c r="F212" s="265"/>
      <c r="G212" s="265"/>
      <c r="H212" s="266"/>
      <c r="I212" s="263"/>
      <c r="J212" s="239" t="s">
        <v>122</v>
      </c>
      <c r="K212" s="222"/>
      <c r="L212" s="223"/>
      <c r="M212" s="239" t="s">
        <v>122</v>
      </c>
      <c r="N212" s="741"/>
      <c r="O212" s="734"/>
      <c r="P212" s="809"/>
      <c r="Q212" s="239" t="s">
        <v>122</v>
      </c>
      <c r="S212" s="92"/>
      <c r="T212" s="92"/>
      <c r="W212" s="3"/>
      <c r="X212" s="3">
        <f t="shared" si="47"/>
        <v>1</v>
      </c>
      <c r="Y212" s="10"/>
      <c r="Z212" s="163">
        <f t="shared" si="48"/>
        <v>0</v>
      </c>
      <c r="AA212" s="3">
        <f t="shared" si="49"/>
        <v>0</v>
      </c>
      <c r="AB212" s="3">
        <f t="shared" si="50"/>
        <v>0</v>
      </c>
      <c r="AC212" s="3"/>
      <c r="AD212" s="3">
        <f t="shared" si="51"/>
        <v>0</v>
      </c>
      <c r="AE212" s="3">
        <f t="shared" si="52"/>
        <v>0</v>
      </c>
      <c r="AF212" s="3"/>
      <c r="AG212" s="10"/>
      <c r="AH212" s="3">
        <f t="shared" si="53"/>
        <v>2</v>
      </c>
      <c r="AJ212" s="86">
        <f t="shared" si="54"/>
        <v>3</v>
      </c>
    </row>
    <row r="213" spans="1:36" ht="15" x14ac:dyDescent="0.25">
      <c r="A213" s="952"/>
      <c r="B213" s="10">
        <v>11</v>
      </c>
      <c r="C213" s="3"/>
      <c r="D213" s="572"/>
      <c r="F213" s="265"/>
      <c r="G213" s="265"/>
      <c r="H213" s="266"/>
      <c r="I213" s="263"/>
      <c r="J213" s="239" t="s">
        <v>122</v>
      </c>
      <c r="K213" s="222"/>
      <c r="L213" s="223"/>
      <c r="M213" s="239" t="s">
        <v>122</v>
      </c>
      <c r="N213" s="741"/>
      <c r="O213" s="734"/>
      <c r="P213" s="809"/>
      <c r="Q213" s="239" t="s">
        <v>122</v>
      </c>
      <c r="S213" s="92"/>
      <c r="T213" s="92"/>
      <c r="W213" s="3"/>
      <c r="X213" s="3">
        <f t="shared" si="47"/>
        <v>1</v>
      </c>
      <c r="Y213" s="10"/>
      <c r="Z213" s="163">
        <f t="shared" si="48"/>
        <v>0</v>
      </c>
      <c r="AA213" s="3">
        <f t="shared" si="49"/>
        <v>0</v>
      </c>
      <c r="AB213" s="3">
        <f t="shared" si="50"/>
        <v>0</v>
      </c>
      <c r="AC213" s="3"/>
      <c r="AD213" s="3">
        <f t="shared" si="51"/>
        <v>0</v>
      </c>
      <c r="AE213" s="3">
        <f t="shared" si="52"/>
        <v>0</v>
      </c>
      <c r="AF213" s="3"/>
      <c r="AG213" s="10"/>
      <c r="AH213" s="3">
        <f t="shared" si="53"/>
        <v>2</v>
      </c>
      <c r="AJ213" s="86">
        <f t="shared" si="54"/>
        <v>3</v>
      </c>
    </row>
    <row r="214" spans="1:36" ht="15" x14ac:dyDescent="0.25">
      <c r="A214" s="952"/>
      <c r="B214" s="10">
        <v>12</v>
      </c>
      <c r="C214" s="3"/>
      <c r="D214" s="572"/>
      <c r="F214" s="265"/>
      <c r="G214" s="265"/>
      <c r="H214" s="266"/>
      <c r="I214" s="263"/>
      <c r="J214" s="239" t="s">
        <v>122</v>
      </c>
      <c r="K214" s="222"/>
      <c r="L214" s="223"/>
      <c r="M214" s="239" t="s">
        <v>122</v>
      </c>
      <c r="N214" s="741"/>
      <c r="O214" s="734"/>
      <c r="P214" s="809"/>
      <c r="Q214" s="239" t="s">
        <v>122</v>
      </c>
      <c r="S214" s="92"/>
      <c r="T214" s="92"/>
      <c r="W214" s="3"/>
      <c r="X214" s="3">
        <f t="shared" si="47"/>
        <v>1</v>
      </c>
      <c r="Y214" s="10"/>
      <c r="Z214" s="163">
        <f t="shared" si="48"/>
        <v>0</v>
      </c>
      <c r="AA214" s="3">
        <f t="shared" si="49"/>
        <v>0</v>
      </c>
      <c r="AB214" s="3">
        <f t="shared" si="50"/>
        <v>0</v>
      </c>
      <c r="AC214" s="3"/>
      <c r="AD214" s="3">
        <f t="shared" si="51"/>
        <v>0</v>
      </c>
      <c r="AE214" s="3">
        <f t="shared" si="52"/>
        <v>0</v>
      </c>
      <c r="AF214" s="3"/>
      <c r="AG214" s="10"/>
      <c r="AH214" s="3">
        <f t="shared" si="53"/>
        <v>2</v>
      </c>
      <c r="AJ214" s="86">
        <f t="shared" si="54"/>
        <v>3</v>
      </c>
    </row>
    <row r="215" spans="1:36" ht="15" x14ac:dyDescent="0.25">
      <c r="A215" s="952"/>
      <c r="B215" s="10">
        <v>13</v>
      </c>
      <c r="C215" s="3"/>
      <c r="D215" s="572"/>
      <c r="F215" s="265"/>
      <c r="G215" s="265"/>
      <c r="H215" s="266"/>
      <c r="I215" s="263"/>
      <c r="J215" s="239" t="s">
        <v>122</v>
      </c>
      <c r="K215" s="222"/>
      <c r="L215" s="223"/>
      <c r="M215" s="239" t="s">
        <v>122</v>
      </c>
      <c r="N215" s="741"/>
      <c r="O215" s="734"/>
      <c r="P215" s="809"/>
      <c r="Q215" s="239" t="s">
        <v>122</v>
      </c>
      <c r="S215" s="92"/>
      <c r="T215" s="92"/>
      <c r="W215" s="3"/>
      <c r="X215" s="3">
        <f t="shared" si="47"/>
        <v>1</v>
      </c>
      <c r="Y215" s="10"/>
      <c r="Z215" s="163">
        <f t="shared" si="48"/>
        <v>0</v>
      </c>
      <c r="AA215" s="3">
        <f t="shared" si="49"/>
        <v>0</v>
      </c>
      <c r="AB215" s="3">
        <f t="shared" si="50"/>
        <v>0</v>
      </c>
      <c r="AC215" s="3"/>
      <c r="AD215" s="3">
        <f t="shared" si="51"/>
        <v>0</v>
      </c>
      <c r="AE215" s="3">
        <f t="shared" si="52"/>
        <v>0</v>
      </c>
      <c r="AF215" s="3"/>
      <c r="AG215" s="10"/>
      <c r="AH215" s="3">
        <f t="shared" si="53"/>
        <v>2</v>
      </c>
      <c r="AJ215" s="86">
        <f t="shared" si="54"/>
        <v>3</v>
      </c>
    </row>
    <row r="216" spans="1:36" ht="15" x14ac:dyDescent="0.25">
      <c r="A216" s="952"/>
      <c r="B216" s="10">
        <v>14</v>
      </c>
      <c r="C216" s="3"/>
      <c r="D216" s="572"/>
      <c r="F216" s="265"/>
      <c r="G216" s="265"/>
      <c r="H216" s="266"/>
      <c r="I216" s="263"/>
      <c r="J216" s="239" t="s">
        <v>122</v>
      </c>
      <c r="K216" s="222"/>
      <c r="L216" s="223"/>
      <c r="M216" s="239" t="s">
        <v>122</v>
      </c>
      <c r="N216" s="741"/>
      <c r="O216" s="734"/>
      <c r="P216" s="809"/>
      <c r="Q216" s="239" t="s">
        <v>122</v>
      </c>
      <c r="S216" s="92"/>
      <c r="T216" s="92"/>
      <c r="W216" s="3"/>
      <c r="X216" s="3">
        <f t="shared" si="47"/>
        <v>1</v>
      </c>
      <c r="Y216" s="10"/>
      <c r="Z216" s="163">
        <f t="shared" si="48"/>
        <v>0</v>
      </c>
      <c r="AA216" s="3">
        <f t="shared" si="49"/>
        <v>0</v>
      </c>
      <c r="AB216" s="3">
        <f t="shared" si="50"/>
        <v>0</v>
      </c>
      <c r="AC216" s="3"/>
      <c r="AD216" s="3">
        <f t="shared" si="51"/>
        <v>0</v>
      </c>
      <c r="AE216" s="3">
        <f t="shared" si="52"/>
        <v>0</v>
      </c>
      <c r="AF216" s="3"/>
      <c r="AG216" s="10"/>
      <c r="AH216" s="3">
        <f t="shared" si="53"/>
        <v>2</v>
      </c>
      <c r="AJ216" s="86">
        <f t="shared" si="54"/>
        <v>3</v>
      </c>
    </row>
    <row r="217" spans="1:36" ht="15" x14ac:dyDescent="0.25">
      <c r="A217" s="952"/>
      <c r="B217" s="10">
        <v>15</v>
      </c>
      <c r="C217" s="3"/>
      <c r="D217" s="572"/>
      <c r="F217" s="265"/>
      <c r="G217" s="265"/>
      <c r="H217" s="266"/>
      <c r="I217" s="263"/>
      <c r="J217" s="239" t="s">
        <v>122</v>
      </c>
      <c r="K217" s="222"/>
      <c r="L217" s="223"/>
      <c r="M217" s="239" t="s">
        <v>122</v>
      </c>
      <c r="N217" s="741"/>
      <c r="O217" s="734"/>
      <c r="P217" s="809"/>
      <c r="Q217" s="239" t="s">
        <v>122</v>
      </c>
      <c r="S217" s="92"/>
      <c r="T217" s="92"/>
      <c r="W217" s="3"/>
      <c r="X217" s="3">
        <f t="shared" si="47"/>
        <v>1</v>
      </c>
      <c r="Y217" s="10"/>
      <c r="Z217" s="163">
        <f t="shared" si="48"/>
        <v>0</v>
      </c>
      <c r="AA217" s="3">
        <f t="shared" si="49"/>
        <v>0</v>
      </c>
      <c r="AB217" s="3">
        <f t="shared" si="50"/>
        <v>0</v>
      </c>
      <c r="AC217" s="3"/>
      <c r="AD217" s="3">
        <f t="shared" si="51"/>
        <v>0</v>
      </c>
      <c r="AE217" s="3">
        <f t="shared" si="52"/>
        <v>0</v>
      </c>
      <c r="AF217" s="3"/>
      <c r="AG217" s="10"/>
      <c r="AH217" s="3">
        <f t="shared" si="53"/>
        <v>2</v>
      </c>
      <c r="AJ217" s="86">
        <f t="shared" si="54"/>
        <v>3</v>
      </c>
    </row>
    <row r="218" spans="1:36" ht="15" x14ac:dyDescent="0.25">
      <c r="A218" s="952"/>
      <c r="B218" s="10">
        <v>16</v>
      </c>
      <c r="C218" s="3"/>
      <c r="D218" s="572"/>
      <c r="F218" s="265"/>
      <c r="G218" s="265"/>
      <c r="H218" s="266"/>
      <c r="I218" s="263"/>
      <c r="J218" s="239" t="s">
        <v>122</v>
      </c>
      <c r="K218" s="222"/>
      <c r="L218" s="223"/>
      <c r="M218" s="239" t="s">
        <v>122</v>
      </c>
      <c r="N218" s="741"/>
      <c r="O218" s="734"/>
      <c r="P218" s="809"/>
      <c r="Q218" s="239" t="s">
        <v>122</v>
      </c>
      <c r="S218" s="92"/>
      <c r="T218" s="92"/>
      <c r="W218" s="3"/>
      <c r="X218" s="3">
        <f t="shared" si="47"/>
        <v>1</v>
      </c>
      <c r="Y218" s="10"/>
      <c r="Z218" s="163">
        <f t="shared" si="48"/>
        <v>0</v>
      </c>
      <c r="AA218" s="3">
        <f t="shared" si="49"/>
        <v>0</v>
      </c>
      <c r="AB218" s="3">
        <f t="shared" si="50"/>
        <v>0</v>
      </c>
      <c r="AC218" s="3"/>
      <c r="AD218" s="3">
        <f t="shared" si="51"/>
        <v>0</v>
      </c>
      <c r="AE218" s="3">
        <f t="shared" si="52"/>
        <v>0</v>
      </c>
      <c r="AF218" s="3"/>
      <c r="AG218" s="10"/>
      <c r="AH218" s="3">
        <f t="shared" si="53"/>
        <v>2</v>
      </c>
      <c r="AJ218" s="86">
        <f t="shared" si="54"/>
        <v>3</v>
      </c>
    </row>
    <row r="219" spans="1:36" ht="15" x14ac:dyDescent="0.25">
      <c r="A219" s="952"/>
      <c r="B219" s="10">
        <v>17</v>
      </c>
      <c r="C219" s="3"/>
      <c r="D219" s="572"/>
      <c r="F219" s="265"/>
      <c r="G219" s="265"/>
      <c r="H219" s="266"/>
      <c r="I219" s="263"/>
      <c r="J219" s="239" t="s">
        <v>122</v>
      </c>
      <c r="K219" s="222"/>
      <c r="L219" s="223"/>
      <c r="M219" s="239" t="s">
        <v>122</v>
      </c>
      <c r="N219" s="741"/>
      <c r="O219" s="734"/>
      <c r="P219" s="809"/>
      <c r="Q219" s="239" t="s">
        <v>122</v>
      </c>
      <c r="S219" s="92"/>
      <c r="T219" s="92"/>
      <c r="W219" s="3"/>
      <c r="X219" s="3">
        <f t="shared" si="47"/>
        <v>1</v>
      </c>
      <c r="Y219" s="10"/>
      <c r="Z219" s="163">
        <f t="shared" si="48"/>
        <v>0</v>
      </c>
      <c r="AA219" s="3">
        <f t="shared" si="49"/>
        <v>0</v>
      </c>
      <c r="AB219" s="3">
        <f t="shared" si="50"/>
        <v>0</v>
      </c>
      <c r="AC219" s="3"/>
      <c r="AD219" s="3">
        <f t="shared" si="51"/>
        <v>0</v>
      </c>
      <c r="AE219" s="3">
        <f t="shared" si="52"/>
        <v>0</v>
      </c>
      <c r="AF219" s="3"/>
      <c r="AG219" s="10"/>
      <c r="AH219" s="3">
        <f t="shared" si="53"/>
        <v>2</v>
      </c>
      <c r="AJ219" s="86">
        <f t="shared" si="54"/>
        <v>3</v>
      </c>
    </row>
    <row r="220" spans="1:36" ht="15" x14ac:dyDescent="0.25">
      <c r="A220" s="952"/>
      <c r="B220" s="10">
        <v>18</v>
      </c>
      <c r="C220" s="3"/>
      <c r="D220" s="572"/>
      <c r="F220" s="265"/>
      <c r="G220" s="265"/>
      <c r="H220" s="266"/>
      <c r="I220" s="263"/>
      <c r="J220" s="239" t="s">
        <v>122</v>
      </c>
      <c r="K220" s="222"/>
      <c r="L220" s="223"/>
      <c r="M220" s="239" t="s">
        <v>122</v>
      </c>
      <c r="N220" s="741"/>
      <c r="O220" s="734"/>
      <c r="P220" s="809"/>
      <c r="Q220" s="239" t="s">
        <v>122</v>
      </c>
      <c r="S220" s="92"/>
      <c r="T220" s="92"/>
      <c r="W220" s="3"/>
      <c r="X220" s="3">
        <f t="shared" si="47"/>
        <v>1</v>
      </c>
      <c r="Y220" s="10"/>
      <c r="Z220" s="163">
        <f t="shared" si="48"/>
        <v>0</v>
      </c>
      <c r="AA220" s="3">
        <f t="shared" si="49"/>
        <v>0</v>
      </c>
      <c r="AB220" s="3">
        <f t="shared" si="50"/>
        <v>0</v>
      </c>
      <c r="AC220" s="3"/>
      <c r="AD220" s="3">
        <f t="shared" si="51"/>
        <v>0</v>
      </c>
      <c r="AE220" s="3">
        <f t="shared" si="52"/>
        <v>0</v>
      </c>
      <c r="AF220" s="3"/>
      <c r="AG220" s="10"/>
      <c r="AH220" s="3">
        <f t="shared" si="53"/>
        <v>2</v>
      </c>
      <c r="AJ220" s="86">
        <f t="shared" si="54"/>
        <v>3</v>
      </c>
    </row>
    <row r="221" spans="1:36" ht="15" x14ac:dyDescent="0.25">
      <c r="A221" s="952"/>
      <c r="B221" s="10">
        <v>19</v>
      </c>
      <c r="C221" s="3"/>
      <c r="D221" s="572"/>
      <c r="F221" s="265"/>
      <c r="G221" s="265"/>
      <c r="H221" s="266"/>
      <c r="I221" s="263"/>
      <c r="J221" s="239" t="s">
        <v>122</v>
      </c>
      <c r="K221" s="222"/>
      <c r="L221" s="223"/>
      <c r="M221" s="239" t="s">
        <v>122</v>
      </c>
      <c r="N221" s="741"/>
      <c r="O221" s="734"/>
      <c r="P221" s="809"/>
      <c r="Q221" s="239" t="s">
        <v>122</v>
      </c>
      <c r="S221" s="92"/>
      <c r="T221" s="92"/>
      <c r="W221" s="3"/>
      <c r="X221" s="3">
        <f t="shared" si="47"/>
        <v>1</v>
      </c>
      <c r="Y221" s="10"/>
      <c r="Z221" s="163">
        <f t="shared" si="48"/>
        <v>0</v>
      </c>
      <c r="AA221" s="3">
        <f t="shared" si="49"/>
        <v>0</v>
      </c>
      <c r="AB221" s="3">
        <f t="shared" si="50"/>
        <v>0</v>
      </c>
      <c r="AC221" s="3"/>
      <c r="AD221" s="3">
        <f t="shared" si="51"/>
        <v>0</v>
      </c>
      <c r="AE221" s="3">
        <f t="shared" si="52"/>
        <v>0</v>
      </c>
      <c r="AF221" s="3"/>
      <c r="AG221" s="10"/>
      <c r="AH221" s="3">
        <f t="shared" si="53"/>
        <v>2</v>
      </c>
      <c r="AJ221" s="86">
        <f t="shared" si="54"/>
        <v>3</v>
      </c>
    </row>
    <row r="222" spans="1:36" ht="15" x14ac:dyDescent="0.25">
      <c r="A222" s="952"/>
      <c r="B222" s="10">
        <v>20</v>
      </c>
      <c r="C222" s="3"/>
      <c r="D222" s="572"/>
      <c r="F222" s="265"/>
      <c r="G222" s="265"/>
      <c r="H222" s="266"/>
      <c r="I222" s="264"/>
      <c r="J222" s="239" t="s">
        <v>122</v>
      </c>
      <c r="K222" s="222"/>
      <c r="L222" s="223"/>
      <c r="M222" s="239" t="s">
        <v>122</v>
      </c>
      <c r="N222" s="741"/>
      <c r="O222" s="735"/>
      <c r="P222" s="809"/>
      <c r="Q222" s="239" t="s">
        <v>122</v>
      </c>
      <c r="S222" s="92"/>
      <c r="T222" s="92"/>
      <c r="W222" s="3"/>
      <c r="X222" s="3">
        <f t="shared" si="47"/>
        <v>1</v>
      </c>
      <c r="Y222" s="10"/>
      <c r="Z222" s="163">
        <f t="shared" si="48"/>
        <v>0</v>
      </c>
      <c r="AA222" s="3">
        <f t="shared" si="49"/>
        <v>0</v>
      </c>
      <c r="AB222" s="3">
        <f t="shared" si="50"/>
        <v>0</v>
      </c>
      <c r="AC222" s="3"/>
      <c r="AD222" s="3">
        <f t="shared" si="51"/>
        <v>0</v>
      </c>
      <c r="AE222" s="3">
        <f t="shared" si="52"/>
        <v>0</v>
      </c>
      <c r="AF222" s="3"/>
      <c r="AG222" s="10"/>
      <c r="AH222" s="3">
        <f t="shared" si="53"/>
        <v>2</v>
      </c>
      <c r="AJ222" s="86">
        <f t="shared" si="54"/>
        <v>3</v>
      </c>
    </row>
    <row r="223" spans="1:36" ht="14.25" x14ac:dyDescent="0.2">
      <c r="A223" s="952"/>
      <c r="B223" s="10"/>
      <c r="C223" s="3"/>
      <c r="D223" s="572"/>
      <c r="F223" s="159"/>
      <c r="G223" s="159"/>
      <c r="H223" s="241"/>
      <c r="I223" s="89"/>
      <c r="J223" s="242">
        <f>SUM(K223:L223)</f>
        <v>0</v>
      </c>
      <c r="K223" s="243">
        <f t="shared" ref="K223:P223" si="55">SUM(COUNTIF(K203:K222,"x"))</f>
        <v>0</v>
      </c>
      <c r="L223" s="244">
        <f t="shared" si="55"/>
        <v>0</v>
      </c>
      <c r="M223" s="242">
        <f>SUM(N223:P223)</f>
        <v>0</v>
      </c>
      <c r="N223" s="742">
        <f t="shared" si="55"/>
        <v>0</v>
      </c>
      <c r="O223" s="736">
        <f t="shared" si="55"/>
        <v>0</v>
      </c>
      <c r="P223" s="737">
        <f t="shared" si="55"/>
        <v>0</v>
      </c>
      <c r="Q223" s="242">
        <f>SUM(K223:L223)</f>
        <v>0</v>
      </c>
      <c r="S223" s="92"/>
      <c r="T223" s="92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</row>
    <row r="224" spans="1:36" ht="14.25" x14ac:dyDescent="0.2">
      <c r="A224" s="952"/>
      <c r="B224" s="10"/>
      <c r="C224" s="3"/>
      <c r="D224" s="572"/>
      <c r="F224" s="159"/>
      <c r="G224" s="159"/>
      <c r="H224" s="241"/>
      <c r="I224" s="89"/>
      <c r="J224" s="89"/>
      <c r="K224" s="89"/>
      <c r="L224" s="89"/>
      <c r="M224" s="89"/>
      <c r="N224" s="89"/>
      <c r="O224" s="89"/>
      <c r="P224" s="89"/>
      <c r="S224" s="92"/>
      <c r="T224" s="92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</row>
    <row r="225" spans="1:36" ht="15" thickBot="1" x14ac:dyDescent="0.25">
      <c r="A225" s="953"/>
      <c r="B225" s="10"/>
      <c r="C225" s="3"/>
      <c r="D225" s="572"/>
      <c r="H225" s="247"/>
      <c r="S225" s="92"/>
      <c r="T225" s="92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</row>
    <row r="226" spans="1:36" ht="14.25" x14ac:dyDescent="0.2">
      <c r="A226" s="945" t="s">
        <v>7</v>
      </c>
      <c r="B226" s="10"/>
      <c r="C226" s="3"/>
      <c r="H226" s="247"/>
      <c r="S226" s="86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</row>
    <row r="227" spans="1:36" ht="18.75" x14ac:dyDescent="0.3">
      <c r="A227" s="946"/>
      <c r="B227" s="10"/>
      <c r="C227" s="3"/>
      <c r="F227" s="226" t="s">
        <v>18</v>
      </c>
      <c r="H227" s="247"/>
      <c r="K227" s="86" t="s">
        <v>22</v>
      </c>
      <c r="L227" s="149" t="str">
        <f>CONCATENATE(AB78," / ",AB79)</f>
        <v>2009 / 2010</v>
      </c>
      <c r="S227" s="86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</row>
    <row r="228" spans="1:36" ht="14.25" x14ac:dyDescent="0.2">
      <c r="A228" s="946"/>
      <c r="B228" s="10"/>
      <c r="C228" s="3"/>
      <c r="H228" s="247"/>
      <c r="S228" s="86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</row>
    <row r="229" spans="1:36" ht="15" x14ac:dyDescent="0.2">
      <c r="A229" s="946"/>
      <c r="B229" s="10"/>
      <c r="C229" s="3"/>
      <c r="E229" s="227" t="s">
        <v>7</v>
      </c>
      <c r="F229" s="228" t="s">
        <v>83</v>
      </c>
      <c r="G229" s="107"/>
      <c r="H229" s="247"/>
      <c r="I229" s="149" t="s">
        <v>17</v>
      </c>
      <c r="K229" s="94"/>
      <c r="L229" s="94"/>
      <c r="M229" s="94"/>
      <c r="N229" s="94"/>
      <c r="O229" s="94"/>
      <c r="S229" s="86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</row>
    <row r="230" spans="1:36" ht="112.5" customHeight="1" x14ac:dyDescent="0.2">
      <c r="A230" s="946"/>
      <c r="B230" s="10"/>
      <c r="C230" s="3"/>
      <c r="D230" s="573" t="str">
        <f>D82</f>
        <v>Bemerkungen</v>
      </c>
      <c r="E230" s="26" t="s">
        <v>13</v>
      </c>
      <c r="F230" s="4" t="s">
        <v>14</v>
      </c>
      <c r="G230" s="4" t="s">
        <v>15</v>
      </c>
      <c r="H230" s="9" t="s">
        <v>16</v>
      </c>
      <c r="I230" s="587" t="s">
        <v>4</v>
      </c>
      <c r="J230" s="229" t="s">
        <v>0</v>
      </c>
      <c r="K230" s="229" t="s">
        <v>86</v>
      </c>
      <c r="L230" s="943" t="s">
        <v>120</v>
      </c>
      <c r="M230" s="944"/>
      <c r="N230" s="713" t="s">
        <v>194</v>
      </c>
      <c r="O230" s="718" t="s">
        <v>192</v>
      </c>
      <c r="P230" s="719" t="s">
        <v>190</v>
      </c>
      <c r="Q230" s="229" t="s">
        <v>80</v>
      </c>
      <c r="S230" s="86"/>
      <c r="W230" s="85">
        <v>2000</v>
      </c>
      <c r="Z230" s="3" t="s">
        <v>16</v>
      </c>
      <c r="AA230" s="3">
        <f>$AB$78</f>
        <v>2009</v>
      </c>
      <c r="AB230" s="3">
        <f>$AB$79</f>
        <v>2010</v>
      </c>
      <c r="AC230" s="3"/>
      <c r="AD230" s="162">
        <f>SUM(AA230-W230)</f>
        <v>9</v>
      </c>
      <c r="AE230" s="162">
        <f>AB230-W230</f>
        <v>10</v>
      </c>
      <c r="AF230" s="162"/>
      <c r="AG230" s="3"/>
      <c r="AH230" s="3" t="s">
        <v>126</v>
      </c>
      <c r="AJ230" s="86" t="s">
        <v>124</v>
      </c>
    </row>
    <row r="231" spans="1:36" ht="14.25" x14ac:dyDescent="0.2">
      <c r="A231" s="946"/>
      <c r="B231" s="10"/>
      <c r="C231" s="3"/>
      <c r="D231" s="728" t="s">
        <v>193</v>
      </c>
      <c r="E231" s="26"/>
      <c r="F231" s="11"/>
      <c r="G231" s="11"/>
      <c r="H231" s="12"/>
      <c r="I231" s="588"/>
      <c r="J231" s="230"/>
      <c r="K231" s="230"/>
      <c r="L231" s="231"/>
      <c r="M231" s="232"/>
      <c r="N231" s="714"/>
      <c r="O231" s="720"/>
      <c r="P231" s="721"/>
      <c r="Q231" s="230"/>
      <c r="S231" s="86"/>
      <c r="W231" s="3"/>
      <c r="X231" s="3"/>
      <c r="Y231" s="3"/>
      <c r="Z231" s="3"/>
      <c r="AA231" s="3"/>
      <c r="AB231" s="79"/>
      <c r="AC231" s="63"/>
      <c r="AD231" s="79"/>
      <c r="AE231" s="3"/>
      <c r="AF231" s="3"/>
      <c r="AG231" s="3"/>
      <c r="AH231" s="3"/>
    </row>
    <row r="232" spans="1:36" ht="15" x14ac:dyDescent="0.25">
      <c r="A232" s="946"/>
      <c r="B232" s="10">
        <v>1</v>
      </c>
      <c r="C232" s="3"/>
      <c r="F232" s="265"/>
      <c r="G232" s="265"/>
      <c r="H232" s="266"/>
      <c r="I232" s="589"/>
      <c r="J232" s="255" t="s">
        <v>122</v>
      </c>
      <c r="K232" s="255" t="s">
        <v>122</v>
      </c>
      <c r="L232" s="275"/>
      <c r="M232" s="276"/>
      <c r="N232" s="715"/>
      <c r="O232" s="722"/>
      <c r="P232" s="726"/>
      <c r="Q232" s="255" t="s">
        <v>122</v>
      </c>
      <c r="S232" s="237">
        <f>SUM(J262:Q262)/5</f>
        <v>0</v>
      </c>
      <c r="W232" s="10"/>
      <c r="X232" s="3">
        <f>COUNTBLANK(H232)</f>
        <v>1</v>
      </c>
      <c r="Y232" s="10"/>
      <c r="Z232" s="163">
        <f>SUM(AA232:AF232)</f>
        <v>0</v>
      </c>
      <c r="AA232" s="3">
        <f>IF(H232-$AA$230=0,1,0)</f>
        <v>0</v>
      </c>
      <c r="AB232" s="3">
        <f>IF(H232-$AB$230=0,1,0)</f>
        <v>0</v>
      </c>
      <c r="AC232" s="3"/>
      <c r="AD232" s="3">
        <f>IF(H232-$AD$230=0,1,0)</f>
        <v>0</v>
      </c>
      <c r="AE232" s="3">
        <f>IF(H232-$AE$230=0,1,0)</f>
        <v>0</v>
      </c>
      <c r="AF232" s="3"/>
      <c r="AG232" s="10"/>
      <c r="AH232" s="3">
        <f t="shared" ref="AH232:AH261" si="56">COUNTBLANK(L232:M232)</f>
        <v>2</v>
      </c>
      <c r="AJ232" s="86">
        <f>COUNTBLANK(N232:P232)</f>
        <v>3</v>
      </c>
    </row>
    <row r="233" spans="1:36" ht="15" x14ac:dyDescent="0.25">
      <c r="A233" s="946"/>
      <c r="B233" s="10">
        <v>2</v>
      </c>
      <c r="C233" s="3"/>
      <c r="F233" s="265"/>
      <c r="G233" s="265"/>
      <c r="H233" s="266"/>
      <c r="I233" s="590"/>
      <c r="J233" s="239" t="s">
        <v>122</v>
      </c>
      <c r="K233" s="239" t="s">
        <v>122</v>
      </c>
      <c r="L233" s="222"/>
      <c r="M233" s="223"/>
      <c r="N233" s="716"/>
      <c r="O233" s="723"/>
      <c r="P233" s="727"/>
      <c r="Q233" s="239" t="s">
        <v>122</v>
      </c>
      <c r="S233" s="86"/>
      <c r="W233" s="3"/>
      <c r="X233" s="3">
        <f t="shared" ref="X233:X261" si="57">COUNTBLANK(H233)</f>
        <v>1</v>
      </c>
      <c r="Y233" s="10"/>
      <c r="Z233" s="163">
        <f t="shared" ref="Z233:Z261" si="58">SUM(AA233:AF233)</f>
        <v>0</v>
      </c>
      <c r="AA233" s="3">
        <f t="shared" ref="AA233:AA261" si="59">IF(H233-$AA$230=0,1,0)</f>
        <v>0</v>
      </c>
      <c r="AB233" s="3">
        <f t="shared" ref="AB233:AB261" si="60">IF(H233-$AB$230=0,1,0)</f>
        <v>0</v>
      </c>
      <c r="AC233" s="3"/>
      <c r="AD233" s="3">
        <f t="shared" ref="AD233:AD261" si="61">IF(H233-$AD$230=0,1,0)</f>
        <v>0</v>
      </c>
      <c r="AE233" s="3">
        <f t="shared" ref="AE233:AE261" si="62">IF(H233-$AE$230=0,1,0)</f>
        <v>0</v>
      </c>
      <c r="AF233" s="3"/>
      <c r="AG233" s="10"/>
      <c r="AH233" s="3">
        <f t="shared" si="56"/>
        <v>2</v>
      </c>
      <c r="AJ233" s="86">
        <f t="shared" ref="AJ233:AJ261" si="63">COUNTBLANK(N233:P233)</f>
        <v>3</v>
      </c>
    </row>
    <row r="234" spans="1:36" ht="15" x14ac:dyDescent="0.25">
      <c r="A234" s="946"/>
      <c r="B234" s="10">
        <v>3</v>
      </c>
      <c r="C234" s="3"/>
      <c r="F234" s="265"/>
      <c r="G234" s="265"/>
      <c r="H234" s="266"/>
      <c r="I234" s="590"/>
      <c r="J234" s="239" t="s">
        <v>122</v>
      </c>
      <c r="K234" s="239" t="s">
        <v>122</v>
      </c>
      <c r="L234" s="222"/>
      <c r="M234" s="223"/>
      <c r="N234" s="716"/>
      <c r="O234" s="723"/>
      <c r="P234" s="727"/>
      <c r="Q234" s="239" t="s">
        <v>122</v>
      </c>
      <c r="S234" s="86"/>
      <c r="W234" s="3"/>
      <c r="X234" s="3">
        <f t="shared" si="57"/>
        <v>1</v>
      </c>
      <c r="Y234" s="10"/>
      <c r="Z234" s="163">
        <f t="shared" si="58"/>
        <v>0</v>
      </c>
      <c r="AA234" s="3">
        <f t="shared" si="59"/>
        <v>0</v>
      </c>
      <c r="AB234" s="3">
        <f t="shared" si="60"/>
        <v>0</v>
      </c>
      <c r="AC234" s="3"/>
      <c r="AD234" s="3">
        <f t="shared" si="61"/>
        <v>0</v>
      </c>
      <c r="AE234" s="3">
        <f t="shared" si="62"/>
        <v>0</v>
      </c>
      <c r="AF234" s="3"/>
      <c r="AG234" s="10"/>
      <c r="AH234" s="3">
        <f t="shared" si="56"/>
        <v>2</v>
      </c>
      <c r="AJ234" s="86">
        <f t="shared" si="63"/>
        <v>3</v>
      </c>
    </row>
    <row r="235" spans="1:36" ht="15" x14ac:dyDescent="0.25">
      <c r="A235" s="946"/>
      <c r="B235" s="10">
        <v>4</v>
      </c>
      <c r="C235" s="3"/>
      <c r="F235" s="265"/>
      <c r="G235" s="265"/>
      <c r="H235" s="266"/>
      <c r="I235" s="590"/>
      <c r="J235" s="239" t="s">
        <v>122</v>
      </c>
      <c r="K235" s="239" t="s">
        <v>122</v>
      </c>
      <c r="L235" s="222"/>
      <c r="M235" s="223"/>
      <c r="N235" s="716"/>
      <c r="O235" s="723"/>
      <c r="P235" s="727"/>
      <c r="Q235" s="239" t="s">
        <v>122</v>
      </c>
      <c r="S235" s="86"/>
      <c r="W235" s="3"/>
      <c r="X235" s="3">
        <f t="shared" si="57"/>
        <v>1</v>
      </c>
      <c r="Y235" s="10"/>
      <c r="Z235" s="163">
        <f t="shared" si="58"/>
        <v>0</v>
      </c>
      <c r="AA235" s="3">
        <f t="shared" si="59"/>
        <v>0</v>
      </c>
      <c r="AB235" s="3">
        <f t="shared" si="60"/>
        <v>0</v>
      </c>
      <c r="AC235" s="3"/>
      <c r="AD235" s="3">
        <f t="shared" si="61"/>
        <v>0</v>
      </c>
      <c r="AE235" s="3">
        <f t="shared" si="62"/>
        <v>0</v>
      </c>
      <c r="AF235" s="3"/>
      <c r="AG235" s="10"/>
      <c r="AH235" s="3">
        <f t="shared" si="56"/>
        <v>2</v>
      </c>
      <c r="AJ235" s="86">
        <f t="shared" si="63"/>
        <v>3</v>
      </c>
    </row>
    <row r="236" spans="1:36" ht="15" x14ac:dyDescent="0.25">
      <c r="A236" s="946"/>
      <c r="B236" s="10">
        <v>5</v>
      </c>
      <c r="C236" s="3"/>
      <c r="F236" s="265"/>
      <c r="G236" s="265"/>
      <c r="H236" s="266"/>
      <c r="I236" s="590"/>
      <c r="J236" s="239" t="s">
        <v>122</v>
      </c>
      <c r="K236" s="239" t="s">
        <v>122</v>
      </c>
      <c r="L236" s="222"/>
      <c r="M236" s="223"/>
      <c r="N236" s="716"/>
      <c r="O236" s="723"/>
      <c r="P236" s="727"/>
      <c r="Q236" s="239" t="s">
        <v>122</v>
      </c>
      <c r="S236" s="86"/>
      <c r="W236" s="3"/>
      <c r="X236" s="3">
        <f t="shared" si="57"/>
        <v>1</v>
      </c>
      <c r="Y236" s="10"/>
      <c r="Z236" s="163">
        <f t="shared" si="58"/>
        <v>0</v>
      </c>
      <c r="AA236" s="3">
        <f t="shared" si="59"/>
        <v>0</v>
      </c>
      <c r="AB236" s="3">
        <f t="shared" si="60"/>
        <v>0</v>
      </c>
      <c r="AC236" s="3"/>
      <c r="AD236" s="3">
        <f t="shared" si="61"/>
        <v>0</v>
      </c>
      <c r="AE236" s="3">
        <f t="shared" si="62"/>
        <v>0</v>
      </c>
      <c r="AF236" s="3"/>
      <c r="AG236" s="10"/>
      <c r="AH236" s="3">
        <f t="shared" si="56"/>
        <v>2</v>
      </c>
      <c r="AJ236" s="86">
        <f t="shared" si="63"/>
        <v>3</v>
      </c>
    </row>
    <row r="237" spans="1:36" ht="15" x14ac:dyDescent="0.25">
      <c r="A237" s="946"/>
      <c r="B237" s="10">
        <v>6</v>
      </c>
      <c r="C237" s="3"/>
      <c r="F237" s="265"/>
      <c r="G237" s="265"/>
      <c r="H237" s="266"/>
      <c r="I237" s="590"/>
      <c r="J237" s="239" t="s">
        <v>122</v>
      </c>
      <c r="K237" s="239" t="s">
        <v>122</v>
      </c>
      <c r="L237" s="222"/>
      <c r="M237" s="223"/>
      <c r="N237" s="716"/>
      <c r="O237" s="723"/>
      <c r="P237" s="727"/>
      <c r="Q237" s="239" t="s">
        <v>122</v>
      </c>
      <c r="S237" s="86"/>
      <c r="W237" s="3"/>
      <c r="X237" s="3">
        <f t="shared" si="57"/>
        <v>1</v>
      </c>
      <c r="Y237" s="10"/>
      <c r="Z237" s="163">
        <f t="shared" si="58"/>
        <v>0</v>
      </c>
      <c r="AA237" s="3">
        <f t="shared" si="59"/>
        <v>0</v>
      </c>
      <c r="AB237" s="3">
        <f t="shared" si="60"/>
        <v>0</v>
      </c>
      <c r="AC237" s="3"/>
      <c r="AD237" s="3">
        <f t="shared" si="61"/>
        <v>0</v>
      </c>
      <c r="AE237" s="3">
        <f t="shared" si="62"/>
        <v>0</v>
      </c>
      <c r="AF237" s="3"/>
      <c r="AG237" s="10"/>
      <c r="AH237" s="3">
        <f t="shared" si="56"/>
        <v>2</v>
      </c>
      <c r="AJ237" s="86">
        <f t="shared" si="63"/>
        <v>3</v>
      </c>
    </row>
    <row r="238" spans="1:36" ht="15" x14ac:dyDescent="0.25">
      <c r="A238" s="946"/>
      <c r="B238" s="10">
        <v>7</v>
      </c>
      <c r="C238" s="3"/>
      <c r="F238" s="283"/>
      <c r="G238" s="283"/>
      <c r="H238" s="284"/>
      <c r="I238" s="590"/>
      <c r="J238" s="239" t="s">
        <v>122</v>
      </c>
      <c r="K238" s="239" t="s">
        <v>122</v>
      </c>
      <c r="L238" s="222"/>
      <c r="M238" s="223"/>
      <c r="N238" s="716"/>
      <c r="O238" s="723"/>
      <c r="P238" s="727"/>
      <c r="Q238" s="239" t="s">
        <v>122</v>
      </c>
      <c r="S238" s="86"/>
      <c r="W238" s="3"/>
      <c r="X238" s="3">
        <f t="shared" si="57"/>
        <v>1</v>
      </c>
      <c r="Y238" s="10"/>
      <c r="Z238" s="163">
        <f t="shared" si="58"/>
        <v>0</v>
      </c>
      <c r="AA238" s="3">
        <f t="shared" si="59"/>
        <v>0</v>
      </c>
      <c r="AB238" s="3">
        <f t="shared" si="60"/>
        <v>0</v>
      </c>
      <c r="AC238" s="3"/>
      <c r="AD238" s="3">
        <f t="shared" si="61"/>
        <v>0</v>
      </c>
      <c r="AE238" s="3">
        <f t="shared" si="62"/>
        <v>0</v>
      </c>
      <c r="AF238" s="3"/>
      <c r="AG238" s="10"/>
      <c r="AH238" s="3">
        <f t="shared" si="56"/>
        <v>2</v>
      </c>
      <c r="AJ238" s="86">
        <f t="shared" si="63"/>
        <v>3</v>
      </c>
    </row>
    <row r="239" spans="1:36" ht="15" x14ac:dyDescent="0.25">
      <c r="A239" s="946"/>
      <c r="B239" s="10">
        <v>8</v>
      </c>
      <c r="C239" s="3"/>
      <c r="F239" s="283"/>
      <c r="G239" s="283"/>
      <c r="H239" s="284"/>
      <c r="I239" s="590"/>
      <c r="J239" s="239" t="s">
        <v>122</v>
      </c>
      <c r="K239" s="239" t="s">
        <v>122</v>
      </c>
      <c r="L239" s="222"/>
      <c r="M239" s="223"/>
      <c r="N239" s="716"/>
      <c r="O239" s="723"/>
      <c r="P239" s="727"/>
      <c r="Q239" s="239" t="s">
        <v>122</v>
      </c>
      <c r="S239" s="86"/>
      <c r="W239" s="3"/>
      <c r="X239" s="3">
        <f t="shared" si="57"/>
        <v>1</v>
      </c>
      <c r="Y239" s="10"/>
      <c r="Z239" s="163">
        <f t="shared" si="58"/>
        <v>0</v>
      </c>
      <c r="AA239" s="3">
        <f t="shared" si="59"/>
        <v>0</v>
      </c>
      <c r="AB239" s="3">
        <f t="shared" si="60"/>
        <v>0</v>
      </c>
      <c r="AC239" s="3"/>
      <c r="AD239" s="3">
        <f t="shared" si="61"/>
        <v>0</v>
      </c>
      <c r="AE239" s="3">
        <f t="shared" si="62"/>
        <v>0</v>
      </c>
      <c r="AF239" s="3"/>
      <c r="AG239" s="10"/>
      <c r="AH239" s="3">
        <f t="shared" si="56"/>
        <v>2</v>
      </c>
      <c r="AJ239" s="86">
        <f t="shared" si="63"/>
        <v>3</v>
      </c>
    </row>
    <row r="240" spans="1:36" ht="15" x14ac:dyDescent="0.25">
      <c r="A240" s="946"/>
      <c r="B240" s="10">
        <v>9</v>
      </c>
      <c r="C240" s="3"/>
      <c r="F240" s="283"/>
      <c r="G240" s="283"/>
      <c r="H240" s="284"/>
      <c r="I240" s="590"/>
      <c r="J240" s="239" t="s">
        <v>122</v>
      </c>
      <c r="K240" s="239" t="s">
        <v>122</v>
      </c>
      <c r="L240" s="222"/>
      <c r="M240" s="223"/>
      <c r="N240" s="716"/>
      <c r="O240" s="723"/>
      <c r="P240" s="727"/>
      <c r="Q240" s="239" t="s">
        <v>122</v>
      </c>
      <c r="S240" s="86"/>
      <c r="W240" s="3"/>
      <c r="X240" s="3">
        <f t="shared" si="57"/>
        <v>1</v>
      </c>
      <c r="Y240" s="10"/>
      <c r="Z240" s="163">
        <f t="shared" si="58"/>
        <v>0</v>
      </c>
      <c r="AA240" s="3">
        <f t="shared" si="59"/>
        <v>0</v>
      </c>
      <c r="AB240" s="3">
        <f t="shared" si="60"/>
        <v>0</v>
      </c>
      <c r="AC240" s="3"/>
      <c r="AD240" s="3">
        <f t="shared" si="61"/>
        <v>0</v>
      </c>
      <c r="AE240" s="3">
        <f t="shared" si="62"/>
        <v>0</v>
      </c>
      <c r="AF240" s="3"/>
      <c r="AG240" s="10"/>
      <c r="AH240" s="3">
        <f t="shared" si="56"/>
        <v>2</v>
      </c>
      <c r="AJ240" s="86">
        <f t="shared" si="63"/>
        <v>3</v>
      </c>
    </row>
    <row r="241" spans="1:36" ht="15" x14ac:dyDescent="0.25">
      <c r="A241" s="946"/>
      <c r="B241" s="10">
        <v>10</v>
      </c>
      <c r="C241" s="3"/>
      <c r="F241" s="283"/>
      <c r="G241" s="283"/>
      <c r="H241" s="284"/>
      <c r="I241" s="590"/>
      <c r="J241" s="239" t="s">
        <v>122</v>
      </c>
      <c r="K241" s="239" t="s">
        <v>122</v>
      </c>
      <c r="L241" s="222"/>
      <c r="M241" s="223"/>
      <c r="N241" s="716"/>
      <c r="O241" s="723"/>
      <c r="P241" s="727"/>
      <c r="Q241" s="239" t="s">
        <v>122</v>
      </c>
      <c r="S241" s="86"/>
      <c r="W241" s="3"/>
      <c r="X241" s="3">
        <f t="shared" si="57"/>
        <v>1</v>
      </c>
      <c r="Y241" s="10"/>
      <c r="Z241" s="163">
        <f t="shared" si="58"/>
        <v>0</v>
      </c>
      <c r="AA241" s="3">
        <f t="shared" si="59"/>
        <v>0</v>
      </c>
      <c r="AB241" s="3">
        <f t="shared" si="60"/>
        <v>0</v>
      </c>
      <c r="AC241" s="3"/>
      <c r="AD241" s="3">
        <f t="shared" si="61"/>
        <v>0</v>
      </c>
      <c r="AE241" s="3">
        <f t="shared" si="62"/>
        <v>0</v>
      </c>
      <c r="AF241" s="3"/>
      <c r="AG241" s="10"/>
      <c r="AH241" s="3">
        <f t="shared" si="56"/>
        <v>2</v>
      </c>
      <c r="AJ241" s="86">
        <f t="shared" si="63"/>
        <v>3</v>
      </c>
    </row>
    <row r="242" spans="1:36" ht="15" x14ac:dyDescent="0.25">
      <c r="A242" s="946"/>
      <c r="B242" s="10">
        <v>11</v>
      </c>
      <c r="C242" s="3"/>
      <c r="F242" s="283"/>
      <c r="G242" s="283"/>
      <c r="H242" s="284"/>
      <c r="I242" s="590"/>
      <c r="J242" s="239" t="s">
        <v>122</v>
      </c>
      <c r="K242" s="239" t="s">
        <v>122</v>
      </c>
      <c r="L242" s="222"/>
      <c r="M242" s="223"/>
      <c r="N242" s="716"/>
      <c r="O242" s="723"/>
      <c r="P242" s="727"/>
      <c r="Q242" s="239" t="s">
        <v>122</v>
      </c>
      <c r="S242" s="86"/>
      <c r="W242" s="3"/>
      <c r="X242" s="3">
        <f t="shared" si="57"/>
        <v>1</v>
      </c>
      <c r="Y242" s="10"/>
      <c r="Z242" s="163">
        <f t="shared" si="58"/>
        <v>0</v>
      </c>
      <c r="AA242" s="3">
        <f t="shared" si="59"/>
        <v>0</v>
      </c>
      <c r="AB242" s="3">
        <f t="shared" si="60"/>
        <v>0</v>
      </c>
      <c r="AC242" s="3"/>
      <c r="AD242" s="3">
        <f t="shared" si="61"/>
        <v>0</v>
      </c>
      <c r="AE242" s="3">
        <f t="shared" si="62"/>
        <v>0</v>
      </c>
      <c r="AF242" s="3"/>
      <c r="AG242" s="10"/>
      <c r="AH242" s="3">
        <f t="shared" si="56"/>
        <v>2</v>
      </c>
      <c r="AJ242" s="86">
        <f t="shared" si="63"/>
        <v>3</v>
      </c>
    </row>
    <row r="243" spans="1:36" ht="15" x14ac:dyDescent="0.25">
      <c r="A243" s="946"/>
      <c r="B243" s="10">
        <v>12</v>
      </c>
      <c r="C243" s="3"/>
      <c r="F243" s="283"/>
      <c r="G243" s="283"/>
      <c r="H243" s="284"/>
      <c r="I243" s="590"/>
      <c r="J243" s="239" t="s">
        <v>122</v>
      </c>
      <c r="K243" s="239" t="s">
        <v>122</v>
      </c>
      <c r="L243" s="222"/>
      <c r="M243" s="223"/>
      <c r="N243" s="716"/>
      <c r="O243" s="723"/>
      <c r="P243" s="727"/>
      <c r="Q243" s="239" t="s">
        <v>122</v>
      </c>
      <c r="S243" s="86"/>
      <c r="W243" s="3"/>
      <c r="X243" s="3">
        <f t="shared" si="57"/>
        <v>1</v>
      </c>
      <c r="Y243" s="10"/>
      <c r="Z243" s="163">
        <f t="shared" si="58"/>
        <v>0</v>
      </c>
      <c r="AA243" s="3">
        <f t="shared" si="59"/>
        <v>0</v>
      </c>
      <c r="AB243" s="3">
        <f t="shared" si="60"/>
        <v>0</v>
      </c>
      <c r="AC243" s="3"/>
      <c r="AD243" s="3">
        <f t="shared" si="61"/>
        <v>0</v>
      </c>
      <c r="AE243" s="3">
        <f t="shared" si="62"/>
        <v>0</v>
      </c>
      <c r="AF243" s="3"/>
      <c r="AG243" s="10"/>
      <c r="AH243" s="3">
        <f t="shared" si="56"/>
        <v>2</v>
      </c>
      <c r="AJ243" s="86">
        <f t="shared" si="63"/>
        <v>3</v>
      </c>
    </row>
    <row r="244" spans="1:36" ht="15" x14ac:dyDescent="0.25">
      <c r="A244" s="946"/>
      <c r="B244" s="10">
        <v>13</v>
      </c>
      <c r="C244" s="3"/>
      <c r="F244" s="283"/>
      <c r="G244" s="283"/>
      <c r="H244" s="284"/>
      <c r="I244" s="590"/>
      <c r="J244" s="239" t="s">
        <v>122</v>
      </c>
      <c r="K244" s="239" t="s">
        <v>122</v>
      </c>
      <c r="L244" s="222"/>
      <c r="M244" s="223"/>
      <c r="N244" s="716"/>
      <c r="O244" s="723"/>
      <c r="P244" s="727"/>
      <c r="Q244" s="239" t="s">
        <v>122</v>
      </c>
      <c r="S244" s="86"/>
      <c r="W244" s="3"/>
      <c r="X244" s="3">
        <f t="shared" si="57"/>
        <v>1</v>
      </c>
      <c r="Y244" s="10"/>
      <c r="Z244" s="163">
        <f t="shared" si="58"/>
        <v>0</v>
      </c>
      <c r="AA244" s="3">
        <f t="shared" si="59"/>
        <v>0</v>
      </c>
      <c r="AB244" s="3">
        <f t="shared" si="60"/>
        <v>0</v>
      </c>
      <c r="AC244" s="3"/>
      <c r="AD244" s="3">
        <f t="shared" si="61"/>
        <v>0</v>
      </c>
      <c r="AE244" s="3">
        <f t="shared" si="62"/>
        <v>0</v>
      </c>
      <c r="AF244" s="3"/>
      <c r="AG244" s="10"/>
      <c r="AH244" s="3">
        <f t="shared" si="56"/>
        <v>2</v>
      </c>
      <c r="AJ244" s="86">
        <f t="shared" si="63"/>
        <v>3</v>
      </c>
    </row>
    <row r="245" spans="1:36" ht="15" x14ac:dyDescent="0.25">
      <c r="A245" s="946"/>
      <c r="B245" s="10">
        <v>14</v>
      </c>
      <c r="C245" s="3"/>
      <c r="F245" s="283"/>
      <c r="G245" s="283"/>
      <c r="H245" s="284"/>
      <c r="I245" s="590"/>
      <c r="J245" s="239" t="s">
        <v>122</v>
      </c>
      <c r="K245" s="239" t="s">
        <v>122</v>
      </c>
      <c r="L245" s="222"/>
      <c r="M245" s="223"/>
      <c r="N245" s="716"/>
      <c r="O245" s="723"/>
      <c r="P245" s="727"/>
      <c r="Q245" s="239" t="s">
        <v>122</v>
      </c>
      <c r="S245" s="86"/>
      <c r="W245" s="3"/>
      <c r="X245" s="3">
        <f t="shared" si="57"/>
        <v>1</v>
      </c>
      <c r="Y245" s="10"/>
      <c r="Z245" s="163">
        <f t="shared" si="58"/>
        <v>0</v>
      </c>
      <c r="AA245" s="3">
        <f t="shared" si="59"/>
        <v>0</v>
      </c>
      <c r="AB245" s="3">
        <f t="shared" si="60"/>
        <v>0</v>
      </c>
      <c r="AC245" s="3"/>
      <c r="AD245" s="3">
        <f t="shared" si="61"/>
        <v>0</v>
      </c>
      <c r="AE245" s="3">
        <f t="shared" si="62"/>
        <v>0</v>
      </c>
      <c r="AF245" s="3"/>
      <c r="AG245" s="10"/>
      <c r="AH245" s="3">
        <f t="shared" si="56"/>
        <v>2</v>
      </c>
      <c r="AJ245" s="86">
        <f t="shared" si="63"/>
        <v>3</v>
      </c>
    </row>
    <row r="246" spans="1:36" ht="15" x14ac:dyDescent="0.25">
      <c r="A246" s="946"/>
      <c r="B246" s="10">
        <v>15</v>
      </c>
      <c r="C246" s="3"/>
      <c r="F246" s="283"/>
      <c r="G246" s="283"/>
      <c r="H246" s="284"/>
      <c r="I246" s="590"/>
      <c r="J246" s="239" t="s">
        <v>122</v>
      </c>
      <c r="K246" s="239" t="s">
        <v>122</v>
      </c>
      <c r="L246" s="222"/>
      <c r="M246" s="223"/>
      <c r="N246" s="716"/>
      <c r="O246" s="723"/>
      <c r="P246" s="727"/>
      <c r="Q246" s="239" t="s">
        <v>122</v>
      </c>
      <c r="S246" s="86"/>
      <c r="W246" s="3"/>
      <c r="X246" s="3">
        <f t="shared" si="57"/>
        <v>1</v>
      </c>
      <c r="Y246" s="10"/>
      <c r="Z246" s="163">
        <f t="shared" si="58"/>
        <v>0</v>
      </c>
      <c r="AA246" s="3">
        <f t="shared" si="59"/>
        <v>0</v>
      </c>
      <c r="AB246" s="3">
        <f t="shared" si="60"/>
        <v>0</v>
      </c>
      <c r="AC246" s="3"/>
      <c r="AD246" s="3">
        <f t="shared" si="61"/>
        <v>0</v>
      </c>
      <c r="AE246" s="3">
        <f t="shared" si="62"/>
        <v>0</v>
      </c>
      <c r="AF246" s="3"/>
      <c r="AG246" s="10"/>
      <c r="AH246" s="3">
        <f t="shared" si="56"/>
        <v>2</v>
      </c>
      <c r="AJ246" s="86">
        <f t="shared" si="63"/>
        <v>3</v>
      </c>
    </row>
    <row r="247" spans="1:36" ht="15" x14ac:dyDescent="0.25">
      <c r="A247" s="946"/>
      <c r="B247" s="10">
        <v>16</v>
      </c>
      <c r="C247" s="3"/>
      <c r="F247" s="283"/>
      <c r="G247" s="283"/>
      <c r="H247" s="284"/>
      <c r="I247" s="590"/>
      <c r="J247" s="239" t="s">
        <v>122</v>
      </c>
      <c r="K247" s="239" t="s">
        <v>122</v>
      </c>
      <c r="L247" s="222"/>
      <c r="M247" s="223"/>
      <c r="N247" s="716"/>
      <c r="O247" s="723"/>
      <c r="P247" s="727"/>
      <c r="Q247" s="239" t="s">
        <v>122</v>
      </c>
      <c r="S247" s="86"/>
      <c r="W247" s="3"/>
      <c r="X247" s="3">
        <f t="shared" si="57"/>
        <v>1</v>
      </c>
      <c r="Y247" s="10"/>
      <c r="Z247" s="163">
        <f t="shared" si="58"/>
        <v>0</v>
      </c>
      <c r="AA247" s="3">
        <f t="shared" si="59"/>
        <v>0</v>
      </c>
      <c r="AB247" s="3">
        <f t="shared" si="60"/>
        <v>0</v>
      </c>
      <c r="AC247" s="3"/>
      <c r="AD247" s="3">
        <f t="shared" si="61"/>
        <v>0</v>
      </c>
      <c r="AE247" s="3">
        <f t="shared" si="62"/>
        <v>0</v>
      </c>
      <c r="AF247" s="3"/>
      <c r="AG247" s="10"/>
      <c r="AH247" s="3">
        <f t="shared" si="56"/>
        <v>2</v>
      </c>
      <c r="AJ247" s="86">
        <f t="shared" si="63"/>
        <v>3</v>
      </c>
    </row>
    <row r="248" spans="1:36" ht="15" x14ac:dyDescent="0.25">
      <c r="A248" s="946"/>
      <c r="B248" s="10">
        <v>17</v>
      </c>
      <c r="C248" s="3"/>
      <c r="F248" s="283"/>
      <c r="G248" s="283"/>
      <c r="H248" s="284"/>
      <c r="I248" s="590"/>
      <c r="J248" s="239" t="s">
        <v>122</v>
      </c>
      <c r="K248" s="239" t="s">
        <v>122</v>
      </c>
      <c r="L248" s="222"/>
      <c r="M248" s="223"/>
      <c r="N248" s="716"/>
      <c r="O248" s="723"/>
      <c r="P248" s="727"/>
      <c r="Q248" s="239" t="s">
        <v>122</v>
      </c>
      <c r="S248" s="86"/>
      <c r="W248" s="3"/>
      <c r="X248" s="3">
        <f t="shared" si="57"/>
        <v>1</v>
      </c>
      <c r="Y248" s="10"/>
      <c r="Z248" s="163">
        <f t="shared" si="58"/>
        <v>0</v>
      </c>
      <c r="AA248" s="3">
        <f t="shared" si="59"/>
        <v>0</v>
      </c>
      <c r="AB248" s="3">
        <f t="shared" si="60"/>
        <v>0</v>
      </c>
      <c r="AC248" s="3"/>
      <c r="AD248" s="3">
        <f t="shared" si="61"/>
        <v>0</v>
      </c>
      <c r="AE248" s="3">
        <f t="shared" si="62"/>
        <v>0</v>
      </c>
      <c r="AF248" s="3"/>
      <c r="AG248" s="10"/>
      <c r="AH248" s="3">
        <f t="shared" si="56"/>
        <v>2</v>
      </c>
      <c r="AJ248" s="86">
        <f t="shared" si="63"/>
        <v>3</v>
      </c>
    </row>
    <row r="249" spans="1:36" ht="15" x14ac:dyDescent="0.25">
      <c r="A249" s="946"/>
      <c r="B249" s="10">
        <v>18</v>
      </c>
      <c r="C249" s="3"/>
      <c r="F249" s="283"/>
      <c r="G249" s="283"/>
      <c r="H249" s="284"/>
      <c r="I249" s="590"/>
      <c r="J249" s="239" t="s">
        <v>122</v>
      </c>
      <c r="K249" s="239" t="s">
        <v>122</v>
      </c>
      <c r="L249" s="222"/>
      <c r="M249" s="223"/>
      <c r="N249" s="716"/>
      <c r="O249" s="723"/>
      <c r="P249" s="727"/>
      <c r="Q249" s="239" t="s">
        <v>122</v>
      </c>
      <c r="S249" s="86"/>
      <c r="W249" s="3"/>
      <c r="X249" s="3">
        <f t="shared" si="57"/>
        <v>1</v>
      </c>
      <c r="Y249" s="10"/>
      <c r="Z249" s="163">
        <f t="shared" si="58"/>
        <v>0</v>
      </c>
      <c r="AA249" s="3">
        <f t="shared" si="59"/>
        <v>0</v>
      </c>
      <c r="AB249" s="3">
        <f t="shared" si="60"/>
        <v>0</v>
      </c>
      <c r="AC249" s="3"/>
      <c r="AD249" s="3">
        <f t="shared" si="61"/>
        <v>0</v>
      </c>
      <c r="AE249" s="3">
        <f t="shared" si="62"/>
        <v>0</v>
      </c>
      <c r="AF249" s="3"/>
      <c r="AG249" s="10"/>
      <c r="AH249" s="3">
        <f t="shared" si="56"/>
        <v>2</v>
      </c>
      <c r="AJ249" s="86">
        <f t="shared" si="63"/>
        <v>3</v>
      </c>
    </row>
    <row r="250" spans="1:36" ht="15" x14ac:dyDescent="0.25">
      <c r="A250" s="946"/>
      <c r="B250" s="10">
        <v>19</v>
      </c>
      <c r="C250" s="3"/>
      <c r="F250" s="283"/>
      <c r="G250" s="283"/>
      <c r="H250" s="284"/>
      <c r="I250" s="590"/>
      <c r="J250" s="239" t="s">
        <v>122</v>
      </c>
      <c r="K250" s="239" t="s">
        <v>122</v>
      </c>
      <c r="L250" s="222"/>
      <c r="M250" s="223"/>
      <c r="N250" s="716"/>
      <c r="O250" s="723"/>
      <c r="P250" s="727"/>
      <c r="Q250" s="239" t="s">
        <v>122</v>
      </c>
      <c r="S250" s="86"/>
      <c r="W250" s="3"/>
      <c r="X250" s="3">
        <f t="shared" si="57"/>
        <v>1</v>
      </c>
      <c r="Y250" s="10"/>
      <c r="Z250" s="163">
        <f t="shared" si="58"/>
        <v>0</v>
      </c>
      <c r="AA250" s="3">
        <f t="shared" si="59"/>
        <v>0</v>
      </c>
      <c r="AB250" s="3">
        <f t="shared" si="60"/>
        <v>0</v>
      </c>
      <c r="AC250" s="3"/>
      <c r="AD250" s="3">
        <f t="shared" si="61"/>
        <v>0</v>
      </c>
      <c r="AE250" s="3">
        <f t="shared" si="62"/>
        <v>0</v>
      </c>
      <c r="AF250" s="3"/>
      <c r="AG250" s="10"/>
      <c r="AH250" s="3">
        <f t="shared" si="56"/>
        <v>2</v>
      </c>
      <c r="AJ250" s="86">
        <f t="shared" si="63"/>
        <v>3</v>
      </c>
    </row>
    <row r="251" spans="1:36" ht="15" x14ac:dyDescent="0.25">
      <c r="A251" s="946"/>
      <c r="B251" s="10">
        <v>20</v>
      </c>
      <c r="C251" s="3"/>
      <c r="F251" s="283"/>
      <c r="G251" s="283"/>
      <c r="H251" s="284"/>
      <c r="I251" s="590"/>
      <c r="J251" s="239" t="s">
        <v>122</v>
      </c>
      <c r="K251" s="239" t="s">
        <v>122</v>
      </c>
      <c r="L251" s="222"/>
      <c r="M251" s="223"/>
      <c r="N251" s="716"/>
      <c r="O251" s="723"/>
      <c r="P251" s="727"/>
      <c r="Q251" s="239" t="s">
        <v>122</v>
      </c>
      <c r="S251" s="86"/>
      <c r="W251" s="3"/>
      <c r="X251" s="3">
        <f t="shared" si="57"/>
        <v>1</v>
      </c>
      <c r="Y251" s="10"/>
      <c r="Z251" s="163">
        <f t="shared" si="58"/>
        <v>0</v>
      </c>
      <c r="AA251" s="3">
        <f t="shared" si="59"/>
        <v>0</v>
      </c>
      <c r="AB251" s="3">
        <f t="shared" si="60"/>
        <v>0</v>
      </c>
      <c r="AC251" s="3"/>
      <c r="AD251" s="3">
        <f t="shared" si="61"/>
        <v>0</v>
      </c>
      <c r="AE251" s="3">
        <f t="shared" si="62"/>
        <v>0</v>
      </c>
      <c r="AF251" s="3"/>
      <c r="AG251" s="10"/>
      <c r="AH251" s="3">
        <f t="shared" si="56"/>
        <v>2</v>
      </c>
      <c r="AJ251" s="86">
        <f t="shared" si="63"/>
        <v>3</v>
      </c>
    </row>
    <row r="252" spans="1:36" ht="15" x14ac:dyDescent="0.25">
      <c r="A252" s="946"/>
      <c r="B252" s="10">
        <v>21</v>
      </c>
      <c r="C252" s="3"/>
      <c r="F252" s="283"/>
      <c r="G252" s="283"/>
      <c r="H252" s="284"/>
      <c r="I252" s="590"/>
      <c r="J252" s="239" t="s">
        <v>122</v>
      </c>
      <c r="K252" s="239" t="s">
        <v>122</v>
      </c>
      <c r="L252" s="222"/>
      <c r="M252" s="223"/>
      <c r="N252" s="716"/>
      <c r="O252" s="723"/>
      <c r="P252" s="727"/>
      <c r="Q252" s="239" t="s">
        <v>122</v>
      </c>
      <c r="S252" s="86"/>
      <c r="W252" s="3"/>
      <c r="X252" s="3">
        <f t="shared" si="57"/>
        <v>1</v>
      </c>
      <c r="Y252" s="10"/>
      <c r="Z252" s="163">
        <f t="shared" si="58"/>
        <v>0</v>
      </c>
      <c r="AA252" s="3">
        <f t="shared" si="59"/>
        <v>0</v>
      </c>
      <c r="AB252" s="3">
        <f t="shared" si="60"/>
        <v>0</v>
      </c>
      <c r="AC252" s="3"/>
      <c r="AD252" s="3">
        <f t="shared" si="61"/>
        <v>0</v>
      </c>
      <c r="AE252" s="3">
        <f t="shared" si="62"/>
        <v>0</v>
      </c>
      <c r="AF252" s="3"/>
      <c r="AG252" s="10"/>
      <c r="AH252" s="3">
        <f t="shared" si="56"/>
        <v>2</v>
      </c>
      <c r="AJ252" s="86">
        <f t="shared" si="63"/>
        <v>3</v>
      </c>
    </row>
    <row r="253" spans="1:36" ht="15" x14ac:dyDescent="0.25">
      <c r="A253" s="946"/>
      <c r="B253" s="10">
        <v>22</v>
      </c>
      <c r="C253" s="3"/>
      <c r="F253" s="283"/>
      <c r="G253" s="283"/>
      <c r="H253" s="284"/>
      <c r="I253" s="590"/>
      <c r="J253" s="239" t="s">
        <v>122</v>
      </c>
      <c r="K253" s="239" t="s">
        <v>122</v>
      </c>
      <c r="L253" s="222"/>
      <c r="M253" s="223"/>
      <c r="N253" s="716"/>
      <c r="O253" s="723"/>
      <c r="P253" s="727"/>
      <c r="Q253" s="239" t="s">
        <v>122</v>
      </c>
      <c r="S253" s="86"/>
      <c r="W253" s="3"/>
      <c r="X253" s="3">
        <f t="shared" si="57"/>
        <v>1</v>
      </c>
      <c r="Y253" s="10"/>
      <c r="Z253" s="163">
        <f t="shared" si="58"/>
        <v>0</v>
      </c>
      <c r="AA253" s="3">
        <f t="shared" si="59"/>
        <v>0</v>
      </c>
      <c r="AB253" s="3">
        <f t="shared" si="60"/>
        <v>0</v>
      </c>
      <c r="AC253" s="3"/>
      <c r="AD253" s="3">
        <f t="shared" si="61"/>
        <v>0</v>
      </c>
      <c r="AE253" s="3">
        <f t="shared" si="62"/>
        <v>0</v>
      </c>
      <c r="AF253" s="3"/>
      <c r="AG253" s="10"/>
      <c r="AH253" s="3">
        <f t="shared" si="56"/>
        <v>2</v>
      </c>
      <c r="AJ253" s="86">
        <f t="shared" si="63"/>
        <v>3</v>
      </c>
    </row>
    <row r="254" spans="1:36" ht="15" x14ac:dyDescent="0.25">
      <c r="A254" s="946"/>
      <c r="B254" s="10">
        <v>23</v>
      </c>
      <c r="C254" s="3"/>
      <c r="F254" s="283"/>
      <c r="G254" s="283"/>
      <c r="H254" s="284"/>
      <c r="I254" s="590"/>
      <c r="J254" s="239" t="s">
        <v>122</v>
      </c>
      <c r="K254" s="239" t="s">
        <v>122</v>
      </c>
      <c r="L254" s="222"/>
      <c r="M254" s="223"/>
      <c r="N254" s="716"/>
      <c r="O254" s="723"/>
      <c r="P254" s="727"/>
      <c r="Q254" s="239" t="s">
        <v>122</v>
      </c>
      <c r="S254" s="86"/>
      <c r="W254" s="3"/>
      <c r="X254" s="3">
        <f t="shared" si="57"/>
        <v>1</v>
      </c>
      <c r="Y254" s="10"/>
      <c r="Z254" s="163">
        <f t="shared" si="58"/>
        <v>0</v>
      </c>
      <c r="AA254" s="3">
        <f t="shared" si="59"/>
        <v>0</v>
      </c>
      <c r="AB254" s="3">
        <f t="shared" si="60"/>
        <v>0</v>
      </c>
      <c r="AC254" s="3"/>
      <c r="AD254" s="3">
        <f t="shared" si="61"/>
        <v>0</v>
      </c>
      <c r="AE254" s="3">
        <f t="shared" si="62"/>
        <v>0</v>
      </c>
      <c r="AF254" s="3"/>
      <c r="AG254" s="10"/>
      <c r="AH254" s="3">
        <f t="shared" si="56"/>
        <v>2</v>
      </c>
      <c r="AJ254" s="86">
        <f t="shared" si="63"/>
        <v>3</v>
      </c>
    </row>
    <row r="255" spans="1:36" ht="15" x14ac:dyDescent="0.25">
      <c r="A255" s="946"/>
      <c r="B255" s="10">
        <v>24</v>
      </c>
      <c r="C255" s="3"/>
      <c r="F255" s="283"/>
      <c r="G255" s="283"/>
      <c r="H255" s="284"/>
      <c r="I255" s="590"/>
      <c r="J255" s="239" t="s">
        <v>122</v>
      </c>
      <c r="K255" s="239" t="s">
        <v>122</v>
      </c>
      <c r="L255" s="222"/>
      <c r="M255" s="223"/>
      <c r="N255" s="716"/>
      <c r="O255" s="723"/>
      <c r="P255" s="727"/>
      <c r="Q255" s="239" t="s">
        <v>122</v>
      </c>
      <c r="S255" s="86"/>
      <c r="W255" s="3"/>
      <c r="X255" s="3">
        <f t="shared" si="57"/>
        <v>1</v>
      </c>
      <c r="Y255" s="10"/>
      <c r="Z255" s="163">
        <f t="shared" si="58"/>
        <v>0</v>
      </c>
      <c r="AA255" s="3">
        <f t="shared" si="59"/>
        <v>0</v>
      </c>
      <c r="AB255" s="3">
        <f t="shared" si="60"/>
        <v>0</v>
      </c>
      <c r="AC255" s="3"/>
      <c r="AD255" s="3">
        <f t="shared" si="61"/>
        <v>0</v>
      </c>
      <c r="AE255" s="3">
        <f t="shared" si="62"/>
        <v>0</v>
      </c>
      <c r="AF255" s="3"/>
      <c r="AG255" s="10"/>
      <c r="AH255" s="3">
        <f t="shared" si="56"/>
        <v>2</v>
      </c>
      <c r="AJ255" s="86">
        <f t="shared" si="63"/>
        <v>3</v>
      </c>
    </row>
    <row r="256" spans="1:36" ht="15" x14ac:dyDescent="0.25">
      <c r="A256" s="946"/>
      <c r="B256" s="10">
        <v>25</v>
      </c>
      <c r="C256" s="3"/>
      <c r="F256" s="283"/>
      <c r="G256" s="283"/>
      <c r="H256" s="284"/>
      <c r="I256" s="590"/>
      <c r="J256" s="239" t="s">
        <v>122</v>
      </c>
      <c r="K256" s="239" t="s">
        <v>122</v>
      </c>
      <c r="L256" s="222"/>
      <c r="M256" s="223"/>
      <c r="N256" s="716"/>
      <c r="O256" s="723"/>
      <c r="P256" s="727"/>
      <c r="Q256" s="239" t="s">
        <v>122</v>
      </c>
      <c r="S256" s="86"/>
      <c r="W256" s="3"/>
      <c r="X256" s="3">
        <f t="shared" si="57"/>
        <v>1</v>
      </c>
      <c r="Y256" s="10"/>
      <c r="Z256" s="163">
        <f t="shared" si="58"/>
        <v>0</v>
      </c>
      <c r="AA256" s="3">
        <f t="shared" si="59"/>
        <v>0</v>
      </c>
      <c r="AB256" s="3">
        <f t="shared" si="60"/>
        <v>0</v>
      </c>
      <c r="AC256" s="3"/>
      <c r="AD256" s="3">
        <f t="shared" si="61"/>
        <v>0</v>
      </c>
      <c r="AE256" s="3">
        <f t="shared" si="62"/>
        <v>0</v>
      </c>
      <c r="AF256" s="3"/>
      <c r="AG256" s="10"/>
      <c r="AH256" s="3">
        <f t="shared" si="56"/>
        <v>2</v>
      </c>
      <c r="AJ256" s="86">
        <f t="shared" si="63"/>
        <v>3</v>
      </c>
    </row>
    <row r="257" spans="1:38" ht="15" x14ac:dyDescent="0.25">
      <c r="A257" s="946"/>
      <c r="B257" s="10">
        <v>26</v>
      </c>
      <c r="C257" s="3"/>
      <c r="F257" s="283"/>
      <c r="G257" s="283"/>
      <c r="H257" s="284"/>
      <c r="I257" s="590"/>
      <c r="J257" s="239" t="s">
        <v>122</v>
      </c>
      <c r="K257" s="239" t="s">
        <v>122</v>
      </c>
      <c r="L257" s="222"/>
      <c r="M257" s="223"/>
      <c r="N257" s="716"/>
      <c r="O257" s="723"/>
      <c r="P257" s="727"/>
      <c r="Q257" s="239" t="s">
        <v>122</v>
      </c>
      <c r="S257" s="86"/>
      <c r="W257" s="3"/>
      <c r="X257" s="3">
        <f t="shared" si="57"/>
        <v>1</v>
      </c>
      <c r="Y257" s="10"/>
      <c r="Z257" s="163">
        <f t="shared" si="58"/>
        <v>0</v>
      </c>
      <c r="AA257" s="3">
        <f t="shared" si="59"/>
        <v>0</v>
      </c>
      <c r="AB257" s="3">
        <f t="shared" si="60"/>
        <v>0</v>
      </c>
      <c r="AC257" s="3"/>
      <c r="AD257" s="3">
        <f t="shared" si="61"/>
        <v>0</v>
      </c>
      <c r="AE257" s="3">
        <f t="shared" si="62"/>
        <v>0</v>
      </c>
      <c r="AF257" s="3"/>
      <c r="AG257" s="10"/>
      <c r="AH257" s="3">
        <f t="shared" si="56"/>
        <v>2</v>
      </c>
      <c r="AJ257" s="86">
        <f t="shared" si="63"/>
        <v>3</v>
      </c>
    </row>
    <row r="258" spans="1:38" ht="15" x14ac:dyDescent="0.25">
      <c r="A258" s="946"/>
      <c r="B258" s="10">
        <v>27</v>
      </c>
      <c r="C258" s="3"/>
      <c r="F258" s="283"/>
      <c r="G258" s="283"/>
      <c r="H258" s="284"/>
      <c r="I258" s="590"/>
      <c r="J258" s="239" t="s">
        <v>122</v>
      </c>
      <c r="K258" s="239" t="s">
        <v>122</v>
      </c>
      <c r="L258" s="222"/>
      <c r="M258" s="223"/>
      <c r="N258" s="716"/>
      <c r="O258" s="723"/>
      <c r="P258" s="727"/>
      <c r="Q258" s="239" t="s">
        <v>122</v>
      </c>
      <c r="S258" s="86"/>
      <c r="W258" s="3"/>
      <c r="X258" s="3">
        <f t="shared" si="57"/>
        <v>1</v>
      </c>
      <c r="Y258" s="10"/>
      <c r="Z258" s="163">
        <f t="shared" si="58"/>
        <v>0</v>
      </c>
      <c r="AA258" s="3">
        <f t="shared" si="59"/>
        <v>0</v>
      </c>
      <c r="AB258" s="3">
        <f t="shared" si="60"/>
        <v>0</v>
      </c>
      <c r="AC258" s="3"/>
      <c r="AD258" s="3">
        <f t="shared" si="61"/>
        <v>0</v>
      </c>
      <c r="AE258" s="3">
        <f t="shared" si="62"/>
        <v>0</v>
      </c>
      <c r="AF258" s="3"/>
      <c r="AG258" s="10"/>
      <c r="AH258" s="3">
        <f t="shared" si="56"/>
        <v>2</v>
      </c>
      <c r="AJ258" s="86">
        <f t="shared" si="63"/>
        <v>3</v>
      </c>
    </row>
    <row r="259" spans="1:38" ht="15" x14ac:dyDescent="0.25">
      <c r="A259" s="946"/>
      <c r="B259" s="10">
        <v>28</v>
      </c>
      <c r="C259" s="3"/>
      <c r="F259" s="283"/>
      <c r="G259" s="283"/>
      <c r="H259" s="284"/>
      <c r="I259" s="590"/>
      <c r="J259" s="239" t="s">
        <v>122</v>
      </c>
      <c r="K259" s="239" t="s">
        <v>122</v>
      </c>
      <c r="L259" s="222"/>
      <c r="M259" s="223"/>
      <c r="N259" s="716"/>
      <c r="O259" s="723"/>
      <c r="P259" s="727"/>
      <c r="Q259" s="239" t="s">
        <v>122</v>
      </c>
      <c r="S259" s="86"/>
      <c r="W259" s="3"/>
      <c r="X259" s="3">
        <f t="shared" si="57"/>
        <v>1</v>
      </c>
      <c r="Y259" s="10"/>
      <c r="Z259" s="163">
        <f t="shared" si="58"/>
        <v>0</v>
      </c>
      <c r="AA259" s="3">
        <f t="shared" si="59"/>
        <v>0</v>
      </c>
      <c r="AB259" s="3">
        <f t="shared" si="60"/>
        <v>0</v>
      </c>
      <c r="AC259" s="3"/>
      <c r="AD259" s="3">
        <f t="shared" si="61"/>
        <v>0</v>
      </c>
      <c r="AE259" s="3">
        <f t="shared" si="62"/>
        <v>0</v>
      </c>
      <c r="AF259" s="3"/>
      <c r="AG259" s="10"/>
      <c r="AH259" s="3">
        <f t="shared" si="56"/>
        <v>2</v>
      </c>
      <c r="AJ259" s="86">
        <f t="shared" si="63"/>
        <v>3</v>
      </c>
    </row>
    <row r="260" spans="1:38" ht="15" x14ac:dyDescent="0.25">
      <c r="A260" s="946"/>
      <c r="B260" s="10">
        <v>29</v>
      </c>
      <c r="C260" s="3"/>
      <c r="F260" s="283"/>
      <c r="G260" s="283"/>
      <c r="H260" s="284"/>
      <c r="I260" s="590"/>
      <c r="J260" s="239" t="s">
        <v>122</v>
      </c>
      <c r="K260" s="239" t="s">
        <v>122</v>
      </c>
      <c r="L260" s="222"/>
      <c r="M260" s="223"/>
      <c r="N260" s="716"/>
      <c r="O260" s="723"/>
      <c r="P260" s="727"/>
      <c r="Q260" s="239" t="s">
        <v>122</v>
      </c>
      <c r="S260" s="86"/>
      <c r="W260" s="3"/>
      <c r="X260" s="3">
        <f t="shared" si="57"/>
        <v>1</v>
      </c>
      <c r="Y260" s="10"/>
      <c r="Z260" s="163">
        <f t="shared" si="58"/>
        <v>0</v>
      </c>
      <c r="AA260" s="3">
        <f t="shared" si="59"/>
        <v>0</v>
      </c>
      <c r="AB260" s="3">
        <f t="shared" si="60"/>
        <v>0</v>
      </c>
      <c r="AC260" s="3"/>
      <c r="AD260" s="3">
        <f t="shared" si="61"/>
        <v>0</v>
      </c>
      <c r="AE260" s="3">
        <f t="shared" si="62"/>
        <v>0</v>
      </c>
      <c r="AF260" s="3"/>
      <c r="AG260" s="10"/>
      <c r="AH260" s="3">
        <f t="shared" si="56"/>
        <v>2</v>
      </c>
      <c r="AJ260" s="86">
        <f t="shared" si="63"/>
        <v>3</v>
      </c>
    </row>
    <row r="261" spans="1:38" ht="15" x14ac:dyDescent="0.25">
      <c r="A261" s="946"/>
      <c r="B261" s="10">
        <v>30</v>
      </c>
      <c r="C261" s="3"/>
      <c r="F261" s="283"/>
      <c r="G261" s="283"/>
      <c r="H261" s="284"/>
      <c r="I261" s="591"/>
      <c r="J261" s="239" t="s">
        <v>122</v>
      </c>
      <c r="K261" s="239" t="s">
        <v>122</v>
      </c>
      <c r="L261" s="222"/>
      <c r="M261" s="223"/>
      <c r="N261" s="716"/>
      <c r="O261" s="723"/>
      <c r="P261" s="727"/>
      <c r="Q261" s="239" t="s">
        <v>122</v>
      </c>
      <c r="S261" s="86"/>
      <c r="W261" s="3"/>
      <c r="X261" s="3">
        <f t="shared" si="57"/>
        <v>1</v>
      </c>
      <c r="Y261" s="10"/>
      <c r="Z261" s="163">
        <f t="shared" si="58"/>
        <v>0</v>
      </c>
      <c r="AA261" s="3">
        <f t="shared" si="59"/>
        <v>0</v>
      </c>
      <c r="AB261" s="3">
        <f t="shared" si="60"/>
        <v>0</v>
      </c>
      <c r="AC261" s="3"/>
      <c r="AD261" s="3">
        <f t="shared" si="61"/>
        <v>0</v>
      </c>
      <c r="AE261" s="3">
        <f t="shared" si="62"/>
        <v>0</v>
      </c>
      <c r="AF261" s="3"/>
      <c r="AG261" s="10"/>
      <c r="AH261" s="3">
        <f t="shared" si="56"/>
        <v>2</v>
      </c>
      <c r="AJ261" s="86">
        <f t="shared" si="63"/>
        <v>3</v>
      </c>
    </row>
    <row r="262" spans="1:38" ht="14.25" x14ac:dyDescent="0.2">
      <c r="A262" s="946"/>
      <c r="B262" s="10"/>
      <c r="C262" s="3"/>
      <c r="F262" s="159"/>
      <c r="G262" s="159"/>
      <c r="H262" s="241"/>
      <c r="I262" s="89"/>
      <c r="J262" s="258">
        <f>SUM(L262:M262)</f>
        <v>0</v>
      </c>
      <c r="K262" s="258">
        <f>SUM(L262:M262)</f>
        <v>0</v>
      </c>
      <c r="L262" s="243">
        <f>SUM(COUNTIF(L232:L261,"x"))</f>
        <v>0</v>
      </c>
      <c r="M262" s="244">
        <f>SUM(COUNTIF(M232:M261,"x"))</f>
        <v>0</v>
      </c>
      <c r="N262" s="717">
        <f>SUM(COUNTIF(N232:N261,"x"))</f>
        <v>0</v>
      </c>
      <c r="O262" s="724">
        <f>SUM(COUNTIF(O232:O261,"x"))</f>
        <v>0</v>
      </c>
      <c r="P262" s="725">
        <f>SUM(COUNTIF(P232:P261,"x"))</f>
        <v>0</v>
      </c>
      <c r="Q262" s="259">
        <f>SUM(L262:M262)</f>
        <v>0</v>
      </c>
      <c r="S262" s="86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</row>
    <row r="263" spans="1:38" ht="15" thickBot="1" x14ac:dyDescent="0.25">
      <c r="A263" s="947"/>
      <c r="B263" s="10"/>
      <c r="C263" s="3"/>
      <c r="F263" s="159"/>
      <c r="G263" s="159"/>
      <c r="H263" s="241"/>
      <c r="I263" s="89"/>
      <c r="J263" s="89"/>
      <c r="K263" s="89"/>
      <c r="L263" s="89"/>
      <c r="M263" s="89"/>
      <c r="N263" s="89"/>
      <c r="O263" s="89"/>
      <c r="P263" s="89"/>
      <c r="Q263" s="89"/>
      <c r="S263" s="86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</row>
    <row r="264" spans="1:38" ht="14.25" x14ac:dyDescent="0.2">
      <c r="A264" s="948" t="s">
        <v>8</v>
      </c>
      <c r="B264" s="10"/>
      <c r="C264" s="3"/>
      <c r="F264" s="159"/>
      <c r="G264" s="159"/>
      <c r="H264" s="241"/>
      <c r="I264" s="89"/>
      <c r="J264" s="89"/>
      <c r="K264" s="89"/>
      <c r="L264" s="89"/>
      <c r="M264" s="89"/>
      <c r="N264" s="89"/>
      <c r="O264" s="89"/>
      <c r="P264" s="89"/>
      <c r="Q264" s="89"/>
      <c r="S264" s="86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</row>
    <row r="265" spans="1:38" ht="18.75" x14ac:dyDescent="0.3">
      <c r="A265" s="949"/>
      <c r="B265" s="10"/>
      <c r="C265" s="3"/>
      <c r="F265" s="226" t="s">
        <v>19</v>
      </c>
      <c r="H265" s="247"/>
      <c r="K265" s="86" t="s">
        <v>22</v>
      </c>
      <c r="L265" s="96" t="str">
        <f>CONCATENATE(AD78," / ",AD79," / ",AD80," + ",AF80)</f>
        <v>2011 / 2012 / 2013 +  jünger</v>
      </c>
      <c r="M265" s="96"/>
      <c r="N265" s="96"/>
      <c r="O265" s="96"/>
      <c r="P265" s="96"/>
      <c r="Q265" s="96"/>
      <c r="R265" s="96"/>
      <c r="S265" s="86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</row>
    <row r="266" spans="1:38" ht="14.25" x14ac:dyDescent="0.2">
      <c r="A266" s="949"/>
      <c r="B266" s="10"/>
      <c r="C266" s="3"/>
      <c r="H266" s="247"/>
      <c r="S266" s="86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</row>
    <row r="267" spans="1:38" ht="15" x14ac:dyDescent="0.2">
      <c r="A267" s="949"/>
      <c r="B267" s="42"/>
      <c r="C267" s="1"/>
      <c r="E267" s="227" t="s">
        <v>8</v>
      </c>
      <c r="F267" s="228" t="s">
        <v>83</v>
      </c>
      <c r="G267" s="107"/>
      <c r="H267" s="248"/>
      <c r="I267" s="149" t="s">
        <v>17</v>
      </c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94"/>
      <c r="U267" s="94"/>
      <c r="V267" s="95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</row>
    <row r="268" spans="1:38" ht="119.25" customHeight="1" x14ac:dyDescent="0.2">
      <c r="A268" s="949"/>
      <c r="B268" s="10"/>
      <c r="C268" s="3"/>
      <c r="D268" s="573" t="str">
        <f>D82</f>
        <v>Bemerkungen</v>
      </c>
      <c r="E268" s="26" t="s">
        <v>13</v>
      </c>
      <c r="F268" s="4" t="s">
        <v>14</v>
      </c>
      <c r="G268" s="4" t="s">
        <v>15</v>
      </c>
      <c r="H268" s="9" t="s">
        <v>16</v>
      </c>
      <c r="I268" s="592" t="s">
        <v>4</v>
      </c>
      <c r="J268" s="229" t="s">
        <v>0</v>
      </c>
      <c r="K268" s="943" t="s">
        <v>85</v>
      </c>
      <c r="L268" s="951"/>
      <c r="M268" s="229" t="s">
        <v>9</v>
      </c>
      <c r="N268" s="260" t="s">
        <v>11</v>
      </c>
      <c r="O268" s="229" t="s">
        <v>10</v>
      </c>
      <c r="S268" s="86"/>
      <c r="W268" s="85">
        <v>2000</v>
      </c>
      <c r="Z268" s="3" t="s">
        <v>16</v>
      </c>
      <c r="AA268" s="3">
        <f>$AD$78</f>
        <v>2011</v>
      </c>
      <c r="AB268" s="3">
        <f>$AD$79</f>
        <v>2012</v>
      </c>
      <c r="AC268" s="3">
        <f>$AD$80</f>
        <v>2013</v>
      </c>
      <c r="AD268" s="3">
        <f>$AF$78</f>
        <v>2014</v>
      </c>
      <c r="AE268" s="3">
        <f>$AF$79</f>
        <v>2015</v>
      </c>
      <c r="AF268" s="162">
        <f>SUM(AA268-W268)</f>
        <v>11</v>
      </c>
      <c r="AG268" s="162">
        <f>AB268-W268</f>
        <v>12</v>
      </c>
      <c r="AH268" s="162">
        <f>AC268-W268</f>
        <v>13</v>
      </c>
      <c r="AI268" s="162">
        <f>AD268-W268</f>
        <v>14</v>
      </c>
      <c r="AJ268" s="162">
        <f>AE268-W268</f>
        <v>15</v>
      </c>
      <c r="AL268" s="486" t="s">
        <v>125</v>
      </c>
    </row>
    <row r="269" spans="1:38" ht="14.25" x14ac:dyDescent="0.2">
      <c r="A269" s="949"/>
      <c r="B269" s="10"/>
      <c r="C269" s="3"/>
      <c r="E269" s="26"/>
      <c r="F269" s="11"/>
      <c r="G269" s="11"/>
      <c r="H269" s="12"/>
      <c r="I269" s="593"/>
      <c r="J269" s="230"/>
      <c r="K269" s="234"/>
      <c r="L269" s="235"/>
      <c r="M269" s="261"/>
      <c r="N269" s="230"/>
      <c r="O269" s="233"/>
      <c r="S269" s="86"/>
      <c r="W269" s="3"/>
      <c r="X269" s="3"/>
      <c r="Y269" s="3"/>
      <c r="Z269" s="3"/>
      <c r="AA269" s="3"/>
      <c r="AB269" s="79"/>
      <c r="AC269" s="79"/>
      <c r="AD269" s="79"/>
      <c r="AE269" s="79"/>
      <c r="AF269" s="79"/>
      <c r="AG269" s="3"/>
      <c r="AH269" s="3"/>
      <c r="AI269" s="3"/>
      <c r="AJ269" s="3"/>
      <c r="AL269" s="486"/>
    </row>
    <row r="270" spans="1:38" ht="15" x14ac:dyDescent="0.25">
      <c r="A270" s="949"/>
      <c r="B270" s="10">
        <v>1</v>
      </c>
      <c r="C270" s="3"/>
      <c r="F270" s="281"/>
      <c r="G270" s="281"/>
      <c r="H270" s="282"/>
      <c r="I270" s="594"/>
      <c r="J270" s="255" t="s">
        <v>122</v>
      </c>
      <c r="K270" s="275"/>
      <c r="L270" s="276"/>
      <c r="M270" s="255" t="s">
        <v>122</v>
      </c>
      <c r="N270" s="255" t="s">
        <v>122</v>
      </c>
      <c r="O270" s="255" t="s">
        <v>122</v>
      </c>
      <c r="S270" s="237">
        <f>SUM(K300:L300)</f>
        <v>0</v>
      </c>
      <c r="W270" s="10"/>
      <c r="X270" s="3">
        <f>COUNTBLANK(H270)</f>
        <v>1</v>
      </c>
      <c r="Y270" s="10"/>
      <c r="Z270" s="163">
        <f>SUM(AA270:AJ270)</f>
        <v>0</v>
      </c>
      <c r="AA270" s="3">
        <f>IF(H270-$AA$268=0,1,0)</f>
        <v>0</v>
      </c>
      <c r="AB270" s="3">
        <f>IF(H270-$AB$268=0,1,0)</f>
        <v>0</v>
      </c>
      <c r="AC270" s="3">
        <f>IF(H270-$AC$268=0,1,0)</f>
        <v>0</v>
      </c>
      <c r="AD270" s="3">
        <f>IF(H270-$AD$268=0,1,0)</f>
        <v>0</v>
      </c>
      <c r="AE270" s="3">
        <f>IF(H270-$AE$268=0,1,0)</f>
        <v>0</v>
      </c>
      <c r="AF270" s="3">
        <f>IF(H270-$AF$268=0,1,0)</f>
        <v>0</v>
      </c>
      <c r="AG270" s="3">
        <f>IF(H270-$AG$268=AA2772,1,0)</f>
        <v>0</v>
      </c>
      <c r="AH270" s="3">
        <f>IF(H270-$AH$268=0,1,0)</f>
        <v>0</v>
      </c>
      <c r="AI270" s="3">
        <f>IF(H270-$AI$268=0,1,0)</f>
        <v>0</v>
      </c>
      <c r="AJ270" s="3">
        <f>IF(H270-$AJ$268=0,1,0)</f>
        <v>0</v>
      </c>
      <c r="AL270" s="486">
        <f>COUNTBLANK(K270:L270)</f>
        <v>2</v>
      </c>
    </row>
    <row r="271" spans="1:38" ht="15" x14ac:dyDescent="0.25">
      <c r="A271" s="949"/>
      <c r="B271" s="10">
        <v>2</v>
      </c>
      <c r="C271" s="3"/>
      <c r="F271" s="283"/>
      <c r="G271" s="283"/>
      <c r="H271" s="284"/>
      <c r="I271" s="595"/>
      <c r="J271" s="239" t="s">
        <v>122</v>
      </c>
      <c r="K271" s="222"/>
      <c r="L271" s="223"/>
      <c r="M271" s="239" t="s">
        <v>122</v>
      </c>
      <c r="N271" s="239" t="s">
        <v>122</v>
      </c>
      <c r="O271" s="239" t="s">
        <v>122</v>
      </c>
      <c r="S271" s="86"/>
      <c r="W271" s="3"/>
      <c r="X271" s="3">
        <f t="shared" ref="X271:X299" si="64">COUNTBLANK(H271)</f>
        <v>1</v>
      </c>
      <c r="Y271" s="10"/>
      <c r="Z271" s="163">
        <f t="shared" ref="Z271:Z299" si="65">SUM(AA271:AJ271)</f>
        <v>0</v>
      </c>
      <c r="AA271" s="3">
        <f t="shared" ref="AA271:AA299" si="66">IF(H271-$AA$268=0,1,0)</f>
        <v>0</v>
      </c>
      <c r="AB271" s="3">
        <f t="shared" ref="AB271:AB299" si="67">IF(H271-$AB$268=0,1,0)</f>
        <v>0</v>
      </c>
      <c r="AC271" s="3">
        <f t="shared" ref="AC271:AC299" si="68">IF(H271-$AC$268=0,1,0)</f>
        <v>0</v>
      </c>
      <c r="AD271" s="3">
        <f t="shared" ref="AD271:AD299" si="69">IF(H271-$AD$268=0,1,0)</f>
        <v>0</v>
      </c>
      <c r="AE271" s="3">
        <f t="shared" ref="AE271:AE299" si="70">IF(H271-$AE$268=0,1,0)</f>
        <v>0</v>
      </c>
      <c r="AF271" s="3">
        <f t="shared" ref="AF271:AF299" si="71">IF(H271-$AF$268=0,1,0)</f>
        <v>0</v>
      </c>
      <c r="AG271" s="3">
        <f t="shared" ref="AG271:AG299" si="72">IF(H271-$AG$268=AA2773,1,0)</f>
        <v>0</v>
      </c>
      <c r="AH271" s="3">
        <f t="shared" ref="AH271:AH299" si="73">IF(H271-$AH$268=0,1,0)</f>
        <v>0</v>
      </c>
      <c r="AI271" s="3">
        <f t="shared" ref="AI271:AI299" si="74">IF(H271-$AI$268=0,1,0)</f>
        <v>0</v>
      </c>
      <c r="AJ271" s="3">
        <f t="shared" ref="AJ271:AJ299" si="75">IF(H271-$AJ$268=0,1,0)</f>
        <v>0</v>
      </c>
      <c r="AL271" s="486">
        <f t="shared" ref="AL271:AL299" si="76">COUNTBLANK(K271:L271)</f>
        <v>2</v>
      </c>
    </row>
    <row r="272" spans="1:38" ht="15" x14ac:dyDescent="0.25">
      <c r="A272" s="949"/>
      <c r="B272" s="10">
        <v>3</v>
      </c>
      <c r="C272" s="3"/>
      <c r="F272" s="283"/>
      <c r="G272" s="283"/>
      <c r="H272" s="284"/>
      <c r="I272" s="595"/>
      <c r="J272" s="239" t="s">
        <v>122</v>
      </c>
      <c r="K272" s="222"/>
      <c r="L272" s="223"/>
      <c r="M272" s="239" t="s">
        <v>122</v>
      </c>
      <c r="N272" s="239" t="s">
        <v>122</v>
      </c>
      <c r="O272" s="239" t="s">
        <v>122</v>
      </c>
      <c r="S272" s="86"/>
      <c r="W272" s="3"/>
      <c r="X272" s="3">
        <f t="shared" si="64"/>
        <v>1</v>
      </c>
      <c r="Y272" s="10"/>
      <c r="Z272" s="163">
        <f t="shared" si="65"/>
        <v>0</v>
      </c>
      <c r="AA272" s="3">
        <f t="shared" si="66"/>
        <v>0</v>
      </c>
      <c r="AB272" s="3">
        <f t="shared" si="67"/>
        <v>0</v>
      </c>
      <c r="AC272" s="3">
        <f t="shared" si="68"/>
        <v>0</v>
      </c>
      <c r="AD272" s="3">
        <f t="shared" si="69"/>
        <v>0</v>
      </c>
      <c r="AE272" s="3">
        <f t="shared" si="70"/>
        <v>0</v>
      </c>
      <c r="AF272" s="3">
        <f t="shared" si="71"/>
        <v>0</v>
      </c>
      <c r="AG272" s="3">
        <f t="shared" si="72"/>
        <v>0</v>
      </c>
      <c r="AH272" s="3">
        <f t="shared" si="73"/>
        <v>0</v>
      </c>
      <c r="AI272" s="3">
        <f t="shared" si="74"/>
        <v>0</v>
      </c>
      <c r="AJ272" s="3">
        <f t="shared" si="75"/>
        <v>0</v>
      </c>
      <c r="AL272" s="486">
        <f t="shared" si="76"/>
        <v>2</v>
      </c>
    </row>
    <row r="273" spans="1:38" ht="15" x14ac:dyDescent="0.25">
      <c r="A273" s="949"/>
      <c r="B273" s="10">
        <v>4</v>
      </c>
      <c r="C273" s="3"/>
      <c r="F273" s="283"/>
      <c r="G273" s="283"/>
      <c r="H273" s="284"/>
      <c r="I273" s="595"/>
      <c r="J273" s="239" t="s">
        <v>122</v>
      </c>
      <c r="K273" s="222"/>
      <c r="L273" s="223"/>
      <c r="M273" s="239" t="s">
        <v>122</v>
      </c>
      <c r="N273" s="239" t="s">
        <v>122</v>
      </c>
      <c r="O273" s="239" t="s">
        <v>122</v>
      </c>
      <c r="S273" s="86"/>
      <c r="W273" s="3"/>
      <c r="X273" s="3">
        <f t="shared" si="64"/>
        <v>1</v>
      </c>
      <c r="Y273" s="10"/>
      <c r="Z273" s="163">
        <f t="shared" si="65"/>
        <v>0</v>
      </c>
      <c r="AA273" s="3">
        <f t="shared" si="66"/>
        <v>0</v>
      </c>
      <c r="AB273" s="3">
        <f t="shared" si="67"/>
        <v>0</v>
      </c>
      <c r="AC273" s="3">
        <f t="shared" si="68"/>
        <v>0</v>
      </c>
      <c r="AD273" s="3">
        <f t="shared" si="69"/>
        <v>0</v>
      </c>
      <c r="AE273" s="3">
        <f t="shared" si="70"/>
        <v>0</v>
      </c>
      <c r="AF273" s="3">
        <f t="shared" si="71"/>
        <v>0</v>
      </c>
      <c r="AG273" s="3">
        <f t="shared" si="72"/>
        <v>0</v>
      </c>
      <c r="AH273" s="3">
        <f t="shared" si="73"/>
        <v>0</v>
      </c>
      <c r="AI273" s="3">
        <f t="shared" si="74"/>
        <v>0</v>
      </c>
      <c r="AJ273" s="3">
        <f t="shared" si="75"/>
        <v>0</v>
      </c>
      <c r="AL273" s="486">
        <f t="shared" si="76"/>
        <v>2</v>
      </c>
    </row>
    <row r="274" spans="1:38" ht="15" x14ac:dyDescent="0.25">
      <c r="A274" s="949"/>
      <c r="B274" s="10">
        <v>5</v>
      </c>
      <c r="C274" s="3"/>
      <c r="F274" s="283"/>
      <c r="G274" s="283"/>
      <c r="H274" s="284"/>
      <c r="I274" s="595"/>
      <c r="J274" s="239" t="s">
        <v>122</v>
      </c>
      <c r="K274" s="222"/>
      <c r="L274" s="223"/>
      <c r="M274" s="239" t="s">
        <v>122</v>
      </c>
      <c r="N274" s="239" t="s">
        <v>122</v>
      </c>
      <c r="O274" s="239" t="s">
        <v>122</v>
      </c>
      <c r="S274" s="86"/>
      <c r="W274" s="3"/>
      <c r="X274" s="3">
        <f t="shared" si="64"/>
        <v>1</v>
      </c>
      <c r="Y274" s="10"/>
      <c r="Z274" s="163">
        <f t="shared" si="65"/>
        <v>0</v>
      </c>
      <c r="AA274" s="3">
        <f t="shared" si="66"/>
        <v>0</v>
      </c>
      <c r="AB274" s="3">
        <f t="shared" si="67"/>
        <v>0</v>
      </c>
      <c r="AC274" s="3">
        <f t="shared" si="68"/>
        <v>0</v>
      </c>
      <c r="AD274" s="3">
        <f t="shared" si="69"/>
        <v>0</v>
      </c>
      <c r="AE274" s="3">
        <f t="shared" si="70"/>
        <v>0</v>
      </c>
      <c r="AF274" s="3">
        <f t="shared" si="71"/>
        <v>0</v>
      </c>
      <c r="AG274" s="3">
        <f t="shared" si="72"/>
        <v>0</v>
      </c>
      <c r="AH274" s="3">
        <f t="shared" si="73"/>
        <v>0</v>
      </c>
      <c r="AI274" s="3">
        <f t="shared" si="74"/>
        <v>0</v>
      </c>
      <c r="AJ274" s="3">
        <f t="shared" si="75"/>
        <v>0</v>
      </c>
      <c r="AL274" s="486">
        <f t="shared" si="76"/>
        <v>2</v>
      </c>
    </row>
    <row r="275" spans="1:38" ht="15" x14ac:dyDescent="0.25">
      <c r="A275" s="949"/>
      <c r="B275" s="10">
        <v>6</v>
      </c>
      <c r="C275" s="3"/>
      <c r="F275" s="283"/>
      <c r="G275" s="283"/>
      <c r="H275" s="284"/>
      <c r="I275" s="595"/>
      <c r="J275" s="239" t="s">
        <v>122</v>
      </c>
      <c r="K275" s="222"/>
      <c r="L275" s="223"/>
      <c r="M275" s="239" t="s">
        <v>122</v>
      </c>
      <c r="N275" s="239" t="s">
        <v>122</v>
      </c>
      <c r="O275" s="239" t="s">
        <v>122</v>
      </c>
      <c r="S275" s="86"/>
      <c r="W275" s="3"/>
      <c r="X275" s="3">
        <f t="shared" si="64"/>
        <v>1</v>
      </c>
      <c r="Y275" s="10"/>
      <c r="Z275" s="163">
        <f t="shared" si="65"/>
        <v>0</v>
      </c>
      <c r="AA275" s="3">
        <f t="shared" si="66"/>
        <v>0</v>
      </c>
      <c r="AB275" s="3">
        <f t="shared" si="67"/>
        <v>0</v>
      </c>
      <c r="AC275" s="3">
        <f t="shared" si="68"/>
        <v>0</v>
      </c>
      <c r="AD275" s="3">
        <f t="shared" si="69"/>
        <v>0</v>
      </c>
      <c r="AE275" s="3">
        <f t="shared" si="70"/>
        <v>0</v>
      </c>
      <c r="AF275" s="3">
        <f t="shared" si="71"/>
        <v>0</v>
      </c>
      <c r="AG275" s="3">
        <f t="shared" si="72"/>
        <v>0</v>
      </c>
      <c r="AH275" s="3">
        <f t="shared" si="73"/>
        <v>0</v>
      </c>
      <c r="AI275" s="3">
        <f t="shared" si="74"/>
        <v>0</v>
      </c>
      <c r="AJ275" s="3">
        <f t="shared" si="75"/>
        <v>0</v>
      </c>
      <c r="AL275" s="486">
        <f t="shared" si="76"/>
        <v>2</v>
      </c>
    </row>
    <row r="276" spans="1:38" ht="15" x14ac:dyDescent="0.25">
      <c r="A276" s="949"/>
      <c r="B276" s="10">
        <v>7</v>
      </c>
      <c r="C276" s="3"/>
      <c r="F276" s="283"/>
      <c r="G276" s="283"/>
      <c r="H276" s="284"/>
      <c r="I276" s="595"/>
      <c r="J276" s="239" t="s">
        <v>122</v>
      </c>
      <c r="K276" s="222"/>
      <c r="L276" s="223"/>
      <c r="M276" s="239" t="s">
        <v>122</v>
      </c>
      <c r="N276" s="239" t="s">
        <v>122</v>
      </c>
      <c r="O276" s="239" t="s">
        <v>122</v>
      </c>
      <c r="S276" s="86"/>
      <c r="W276" s="3"/>
      <c r="X276" s="3">
        <f t="shared" si="64"/>
        <v>1</v>
      </c>
      <c r="Y276" s="10"/>
      <c r="Z276" s="163">
        <f t="shared" si="65"/>
        <v>0</v>
      </c>
      <c r="AA276" s="3">
        <f t="shared" si="66"/>
        <v>0</v>
      </c>
      <c r="AB276" s="3">
        <f t="shared" si="67"/>
        <v>0</v>
      </c>
      <c r="AC276" s="3">
        <f t="shared" si="68"/>
        <v>0</v>
      </c>
      <c r="AD276" s="3">
        <f t="shared" si="69"/>
        <v>0</v>
      </c>
      <c r="AE276" s="3">
        <f t="shared" si="70"/>
        <v>0</v>
      </c>
      <c r="AF276" s="3">
        <f t="shared" si="71"/>
        <v>0</v>
      </c>
      <c r="AG276" s="3">
        <f t="shared" si="72"/>
        <v>0</v>
      </c>
      <c r="AH276" s="3">
        <f t="shared" si="73"/>
        <v>0</v>
      </c>
      <c r="AI276" s="3">
        <f t="shared" si="74"/>
        <v>0</v>
      </c>
      <c r="AJ276" s="3">
        <f t="shared" si="75"/>
        <v>0</v>
      </c>
      <c r="AL276" s="486">
        <f t="shared" si="76"/>
        <v>2</v>
      </c>
    </row>
    <row r="277" spans="1:38" ht="15" x14ac:dyDescent="0.25">
      <c r="A277" s="949"/>
      <c r="B277" s="10">
        <v>8</v>
      </c>
      <c r="C277" s="3"/>
      <c r="F277" s="283"/>
      <c r="G277" s="283"/>
      <c r="H277" s="284"/>
      <c r="I277" s="595"/>
      <c r="J277" s="239" t="s">
        <v>122</v>
      </c>
      <c r="K277" s="222"/>
      <c r="L277" s="223"/>
      <c r="M277" s="239" t="s">
        <v>122</v>
      </c>
      <c r="N277" s="239" t="s">
        <v>122</v>
      </c>
      <c r="O277" s="239" t="s">
        <v>122</v>
      </c>
      <c r="S277" s="86"/>
      <c r="W277" s="3"/>
      <c r="X277" s="3">
        <f t="shared" si="64"/>
        <v>1</v>
      </c>
      <c r="Y277" s="10"/>
      <c r="Z277" s="163">
        <f t="shared" si="65"/>
        <v>0</v>
      </c>
      <c r="AA277" s="3">
        <f t="shared" si="66"/>
        <v>0</v>
      </c>
      <c r="AB277" s="3">
        <f t="shared" si="67"/>
        <v>0</v>
      </c>
      <c r="AC277" s="3">
        <f t="shared" si="68"/>
        <v>0</v>
      </c>
      <c r="AD277" s="3">
        <f t="shared" si="69"/>
        <v>0</v>
      </c>
      <c r="AE277" s="3">
        <f t="shared" si="70"/>
        <v>0</v>
      </c>
      <c r="AF277" s="3">
        <f t="shared" si="71"/>
        <v>0</v>
      </c>
      <c r="AG277" s="3">
        <f t="shared" si="72"/>
        <v>0</v>
      </c>
      <c r="AH277" s="3">
        <f t="shared" si="73"/>
        <v>0</v>
      </c>
      <c r="AI277" s="3">
        <f t="shared" si="74"/>
        <v>0</v>
      </c>
      <c r="AJ277" s="3">
        <f t="shared" si="75"/>
        <v>0</v>
      </c>
      <c r="AL277" s="486">
        <f t="shared" si="76"/>
        <v>2</v>
      </c>
    </row>
    <row r="278" spans="1:38" ht="15" x14ac:dyDescent="0.25">
      <c r="A278" s="949"/>
      <c r="B278" s="10">
        <v>9</v>
      </c>
      <c r="C278" s="3"/>
      <c r="F278" s="283"/>
      <c r="G278" s="283"/>
      <c r="H278" s="284"/>
      <c r="I278" s="595"/>
      <c r="J278" s="239" t="s">
        <v>122</v>
      </c>
      <c r="K278" s="222"/>
      <c r="L278" s="223"/>
      <c r="M278" s="239" t="s">
        <v>122</v>
      </c>
      <c r="N278" s="239" t="s">
        <v>122</v>
      </c>
      <c r="O278" s="239" t="s">
        <v>122</v>
      </c>
      <c r="S278" s="86"/>
      <c r="W278" s="3"/>
      <c r="X278" s="3">
        <f t="shared" si="64"/>
        <v>1</v>
      </c>
      <c r="Y278" s="10"/>
      <c r="Z278" s="163">
        <f t="shared" si="65"/>
        <v>0</v>
      </c>
      <c r="AA278" s="3">
        <f t="shared" si="66"/>
        <v>0</v>
      </c>
      <c r="AB278" s="3">
        <f t="shared" si="67"/>
        <v>0</v>
      </c>
      <c r="AC278" s="3">
        <f t="shared" si="68"/>
        <v>0</v>
      </c>
      <c r="AD278" s="3">
        <f t="shared" si="69"/>
        <v>0</v>
      </c>
      <c r="AE278" s="3">
        <f t="shared" si="70"/>
        <v>0</v>
      </c>
      <c r="AF278" s="3">
        <f t="shared" si="71"/>
        <v>0</v>
      </c>
      <c r="AG278" s="3">
        <f t="shared" si="72"/>
        <v>0</v>
      </c>
      <c r="AH278" s="3">
        <f t="shared" si="73"/>
        <v>0</v>
      </c>
      <c r="AI278" s="3">
        <f t="shared" si="74"/>
        <v>0</v>
      </c>
      <c r="AJ278" s="3">
        <f t="shared" si="75"/>
        <v>0</v>
      </c>
      <c r="AL278" s="486">
        <f t="shared" si="76"/>
        <v>2</v>
      </c>
    </row>
    <row r="279" spans="1:38" ht="15" x14ac:dyDescent="0.25">
      <c r="A279" s="949"/>
      <c r="B279" s="10">
        <v>10</v>
      </c>
      <c r="C279" s="3"/>
      <c r="F279" s="283"/>
      <c r="G279" s="283"/>
      <c r="H279" s="284"/>
      <c r="I279" s="595"/>
      <c r="J279" s="239" t="s">
        <v>122</v>
      </c>
      <c r="K279" s="222"/>
      <c r="L279" s="223"/>
      <c r="M279" s="239" t="s">
        <v>122</v>
      </c>
      <c r="N279" s="239" t="s">
        <v>122</v>
      </c>
      <c r="O279" s="239" t="s">
        <v>122</v>
      </c>
      <c r="S279" s="86"/>
      <c r="W279" s="3"/>
      <c r="X279" s="3">
        <f t="shared" si="64"/>
        <v>1</v>
      </c>
      <c r="Y279" s="10"/>
      <c r="Z279" s="163">
        <f t="shared" si="65"/>
        <v>0</v>
      </c>
      <c r="AA279" s="3">
        <f t="shared" si="66"/>
        <v>0</v>
      </c>
      <c r="AB279" s="3">
        <f t="shared" si="67"/>
        <v>0</v>
      </c>
      <c r="AC279" s="3">
        <f t="shared" si="68"/>
        <v>0</v>
      </c>
      <c r="AD279" s="3">
        <f t="shared" si="69"/>
        <v>0</v>
      </c>
      <c r="AE279" s="3">
        <f t="shared" si="70"/>
        <v>0</v>
      </c>
      <c r="AF279" s="3">
        <f t="shared" si="71"/>
        <v>0</v>
      </c>
      <c r="AG279" s="3">
        <f t="shared" si="72"/>
        <v>0</v>
      </c>
      <c r="AH279" s="3">
        <f t="shared" si="73"/>
        <v>0</v>
      </c>
      <c r="AI279" s="3">
        <f t="shared" si="74"/>
        <v>0</v>
      </c>
      <c r="AJ279" s="3">
        <f t="shared" si="75"/>
        <v>0</v>
      </c>
      <c r="AL279" s="486">
        <f t="shared" si="76"/>
        <v>2</v>
      </c>
    </row>
    <row r="280" spans="1:38" ht="15" x14ac:dyDescent="0.25">
      <c r="A280" s="949"/>
      <c r="B280" s="10">
        <v>11</v>
      </c>
      <c r="C280" s="3"/>
      <c r="F280" s="283"/>
      <c r="G280" s="283"/>
      <c r="H280" s="284"/>
      <c r="I280" s="595"/>
      <c r="J280" s="239" t="s">
        <v>122</v>
      </c>
      <c r="K280" s="222"/>
      <c r="L280" s="223"/>
      <c r="M280" s="239" t="s">
        <v>122</v>
      </c>
      <c r="N280" s="239" t="s">
        <v>122</v>
      </c>
      <c r="O280" s="239" t="s">
        <v>122</v>
      </c>
      <c r="S280" s="86"/>
      <c r="W280" s="3"/>
      <c r="X280" s="3">
        <f t="shared" si="64"/>
        <v>1</v>
      </c>
      <c r="Y280" s="10"/>
      <c r="Z280" s="163">
        <f t="shared" si="65"/>
        <v>0</v>
      </c>
      <c r="AA280" s="3">
        <f t="shared" si="66"/>
        <v>0</v>
      </c>
      <c r="AB280" s="3">
        <f t="shared" si="67"/>
        <v>0</v>
      </c>
      <c r="AC280" s="3">
        <f t="shared" si="68"/>
        <v>0</v>
      </c>
      <c r="AD280" s="3">
        <f t="shared" si="69"/>
        <v>0</v>
      </c>
      <c r="AE280" s="3">
        <f t="shared" si="70"/>
        <v>0</v>
      </c>
      <c r="AF280" s="3">
        <f t="shared" si="71"/>
        <v>0</v>
      </c>
      <c r="AG280" s="3">
        <f t="shared" si="72"/>
        <v>0</v>
      </c>
      <c r="AH280" s="3">
        <f t="shared" si="73"/>
        <v>0</v>
      </c>
      <c r="AI280" s="3">
        <f t="shared" si="74"/>
        <v>0</v>
      </c>
      <c r="AJ280" s="3">
        <f t="shared" si="75"/>
        <v>0</v>
      </c>
      <c r="AL280" s="486">
        <f t="shared" si="76"/>
        <v>2</v>
      </c>
    </row>
    <row r="281" spans="1:38" ht="15" x14ac:dyDescent="0.25">
      <c r="A281" s="949"/>
      <c r="B281" s="10">
        <v>12</v>
      </c>
      <c r="C281" s="3"/>
      <c r="F281" s="283"/>
      <c r="G281" s="283"/>
      <c r="H281" s="284"/>
      <c r="I281" s="595"/>
      <c r="J281" s="239" t="s">
        <v>122</v>
      </c>
      <c r="K281" s="222"/>
      <c r="L281" s="223"/>
      <c r="M281" s="239" t="s">
        <v>122</v>
      </c>
      <c r="N281" s="239" t="s">
        <v>122</v>
      </c>
      <c r="O281" s="239" t="s">
        <v>122</v>
      </c>
      <c r="S281" s="86"/>
      <c r="W281" s="3"/>
      <c r="X281" s="3">
        <f t="shared" si="64"/>
        <v>1</v>
      </c>
      <c r="Y281" s="10"/>
      <c r="Z281" s="163">
        <f t="shared" si="65"/>
        <v>0</v>
      </c>
      <c r="AA281" s="3">
        <f t="shared" si="66"/>
        <v>0</v>
      </c>
      <c r="AB281" s="3">
        <f t="shared" si="67"/>
        <v>0</v>
      </c>
      <c r="AC281" s="3">
        <f t="shared" si="68"/>
        <v>0</v>
      </c>
      <c r="AD281" s="3">
        <f t="shared" si="69"/>
        <v>0</v>
      </c>
      <c r="AE281" s="3">
        <f t="shared" si="70"/>
        <v>0</v>
      </c>
      <c r="AF281" s="3">
        <f t="shared" si="71"/>
        <v>0</v>
      </c>
      <c r="AG281" s="3">
        <f t="shared" si="72"/>
        <v>0</v>
      </c>
      <c r="AH281" s="3">
        <f t="shared" si="73"/>
        <v>0</v>
      </c>
      <c r="AI281" s="3">
        <f t="shared" si="74"/>
        <v>0</v>
      </c>
      <c r="AJ281" s="3">
        <f t="shared" si="75"/>
        <v>0</v>
      </c>
      <c r="AL281" s="486">
        <f t="shared" si="76"/>
        <v>2</v>
      </c>
    </row>
    <row r="282" spans="1:38" ht="15" x14ac:dyDescent="0.25">
      <c r="A282" s="949"/>
      <c r="B282" s="10">
        <v>13</v>
      </c>
      <c r="C282" s="3"/>
      <c r="F282" s="283"/>
      <c r="G282" s="283"/>
      <c r="H282" s="284"/>
      <c r="I282" s="595"/>
      <c r="J282" s="239" t="s">
        <v>122</v>
      </c>
      <c r="K282" s="222"/>
      <c r="L282" s="223"/>
      <c r="M282" s="239" t="s">
        <v>122</v>
      </c>
      <c r="N282" s="239" t="s">
        <v>122</v>
      </c>
      <c r="O282" s="239" t="s">
        <v>122</v>
      </c>
      <c r="S282" s="86"/>
      <c r="W282" s="3"/>
      <c r="X282" s="3">
        <f t="shared" si="64"/>
        <v>1</v>
      </c>
      <c r="Y282" s="10"/>
      <c r="Z282" s="163">
        <f t="shared" si="65"/>
        <v>0</v>
      </c>
      <c r="AA282" s="3">
        <f t="shared" si="66"/>
        <v>0</v>
      </c>
      <c r="AB282" s="3">
        <f t="shared" si="67"/>
        <v>0</v>
      </c>
      <c r="AC282" s="3">
        <f t="shared" si="68"/>
        <v>0</v>
      </c>
      <c r="AD282" s="3">
        <f t="shared" si="69"/>
        <v>0</v>
      </c>
      <c r="AE282" s="3">
        <f t="shared" si="70"/>
        <v>0</v>
      </c>
      <c r="AF282" s="3">
        <f t="shared" si="71"/>
        <v>0</v>
      </c>
      <c r="AG282" s="3">
        <f t="shared" si="72"/>
        <v>0</v>
      </c>
      <c r="AH282" s="3">
        <f t="shared" si="73"/>
        <v>0</v>
      </c>
      <c r="AI282" s="3">
        <f t="shared" si="74"/>
        <v>0</v>
      </c>
      <c r="AJ282" s="3">
        <f t="shared" si="75"/>
        <v>0</v>
      </c>
      <c r="AL282" s="486">
        <f t="shared" si="76"/>
        <v>2</v>
      </c>
    </row>
    <row r="283" spans="1:38" ht="15" x14ac:dyDescent="0.25">
      <c r="A283" s="949"/>
      <c r="B283" s="10">
        <v>14</v>
      </c>
      <c r="C283" s="3"/>
      <c r="F283" s="283"/>
      <c r="G283" s="283"/>
      <c r="H283" s="284"/>
      <c r="I283" s="595"/>
      <c r="J283" s="239" t="s">
        <v>122</v>
      </c>
      <c r="K283" s="222"/>
      <c r="L283" s="223"/>
      <c r="M283" s="239" t="s">
        <v>122</v>
      </c>
      <c r="N283" s="239" t="s">
        <v>122</v>
      </c>
      <c r="O283" s="239" t="s">
        <v>122</v>
      </c>
      <c r="S283" s="86"/>
      <c r="W283" s="3"/>
      <c r="X283" s="3">
        <f t="shared" si="64"/>
        <v>1</v>
      </c>
      <c r="Y283" s="10"/>
      <c r="Z283" s="163">
        <f t="shared" si="65"/>
        <v>0</v>
      </c>
      <c r="AA283" s="3">
        <f t="shared" si="66"/>
        <v>0</v>
      </c>
      <c r="AB283" s="3">
        <f t="shared" si="67"/>
        <v>0</v>
      </c>
      <c r="AC283" s="3">
        <f t="shared" si="68"/>
        <v>0</v>
      </c>
      <c r="AD283" s="3">
        <f t="shared" si="69"/>
        <v>0</v>
      </c>
      <c r="AE283" s="3">
        <f t="shared" si="70"/>
        <v>0</v>
      </c>
      <c r="AF283" s="3">
        <f t="shared" si="71"/>
        <v>0</v>
      </c>
      <c r="AG283" s="3">
        <f t="shared" si="72"/>
        <v>0</v>
      </c>
      <c r="AH283" s="3">
        <f t="shared" si="73"/>
        <v>0</v>
      </c>
      <c r="AI283" s="3">
        <f t="shared" si="74"/>
        <v>0</v>
      </c>
      <c r="AJ283" s="3">
        <f t="shared" si="75"/>
        <v>0</v>
      </c>
      <c r="AL283" s="486">
        <f t="shared" si="76"/>
        <v>2</v>
      </c>
    </row>
    <row r="284" spans="1:38" ht="15" x14ac:dyDescent="0.25">
      <c r="A284" s="949"/>
      <c r="B284" s="10">
        <v>15</v>
      </c>
      <c r="C284" s="3"/>
      <c r="F284" s="283"/>
      <c r="G284" s="283"/>
      <c r="H284" s="284"/>
      <c r="I284" s="595"/>
      <c r="J284" s="239" t="s">
        <v>122</v>
      </c>
      <c r="K284" s="222"/>
      <c r="L284" s="223"/>
      <c r="M284" s="239" t="s">
        <v>122</v>
      </c>
      <c r="N284" s="239" t="s">
        <v>122</v>
      </c>
      <c r="O284" s="239" t="s">
        <v>122</v>
      </c>
      <c r="S284" s="86"/>
      <c r="W284" s="3"/>
      <c r="X284" s="3">
        <f t="shared" si="64"/>
        <v>1</v>
      </c>
      <c r="Y284" s="10"/>
      <c r="Z284" s="163">
        <f t="shared" si="65"/>
        <v>0</v>
      </c>
      <c r="AA284" s="3">
        <f t="shared" si="66"/>
        <v>0</v>
      </c>
      <c r="AB284" s="3">
        <f t="shared" si="67"/>
        <v>0</v>
      </c>
      <c r="AC284" s="3">
        <f t="shared" si="68"/>
        <v>0</v>
      </c>
      <c r="AD284" s="3">
        <f t="shared" si="69"/>
        <v>0</v>
      </c>
      <c r="AE284" s="3">
        <f t="shared" si="70"/>
        <v>0</v>
      </c>
      <c r="AF284" s="3">
        <f t="shared" si="71"/>
        <v>0</v>
      </c>
      <c r="AG284" s="3">
        <f t="shared" si="72"/>
        <v>0</v>
      </c>
      <c r="AH284" s="3">
        <f t="shared" si="73"/>
        <v>0</v>
      </c>
      <c r="AI284" s="3">
        <f t="shared" si="74"/>
        <v>0</v>
      </c>
      <c r="AJ284" s="3">
        <f t="shared" si="75"/>
        <v>0</v>
      </c>
      <c r="AL284" s="486">
        <f t="shared" si="76"/>
        <v>2</v>
      </c>
    </row>
    <row r="285" spans="1:38" ht="15" x14ac:dyDescent="0.25">
      <c r="A285" s="949"/>
      <c r="B285" s="10">
        <v>16</v>
      </c>
      <c r="C285" s="3"/>
      <c r="F285" s="283"/>
      <c r="G285" s="283"/>
      <c r="H285" s="284"/>
      <c r="I285" s="595"/>
      <c r="J285" s="239" t="s">
        <v>122</v>
      </c>
      <c r="K285" s="222"/>
      <c r="L285" s="223"/>
      <c r="M285" s="239" t="s">
        <v>122</v>
      </c>
      <c r="N285" s="239" t="s">
        <v>122</v>
      </c>
      <c r="O285" s="239" t="s">
        <v>122</v>
      </c>
      <c r="S285" s="86"/>
      <c r="W285" s="3"/>
      <c r="X285" s="3">
        <f t="shared" si="64"/>
        <v>1</v>
      </c>
      <c r="Y285" s="10"/>
      <c r="Z285" s="163">
        <f t="shared" si="65"/>
        <v>0</v>
      </c>
      <c r="AA285" s="3">
        <f t="shared" si="66"/>
        <v>0</v>
      </c>
      <c r="AB285" s="3">
        <f t="shared" si="67"/>
        <v>0</v>
      </c>
      <c r="AC285" s="3">
        <f t="shared" si="68"/>
        <v>0</v>
      </c>
      <c r="AD285" s="3">
        <f t="shared" si="69"/>
        <v>0</v>
      </c>
      <c r="AE285" s="3">
        <f t="shared" si="70"/>
        <v>0</v>
      </c>
      <c r="AF285" s="3">
        <f t="shared" si="71"/>
        <v>0</v>
      </c>
      <c r="AG285" s="3">
        <f t="shared" si="72"/>
        <v>0</v>
      </c>
      <c r="AH285" s="3">
        <f t="shared" si="73"/>
        <v>0</v>
      </c>
      <c r="AI285" s="3">
        <f t="shared" si="74"/>
        <v>0</v>
      </c>
      <c r="AJ285" s="3">
        <f t="shared" si="75"/>
        <v>0</v>
      </c>
      <c r="AL285" s="486">
        <f t="shared" si="76"/>
        <v>2</v>
      </c>
    </row>
    <row r="286" spans="1:38" ht="15" x14ac:dyDescent="0.25">
      <c r="A286" s="949"/>
      <c r="B286" s="10">
        <v>17</v>
      </c>
      <c r="C286" s="3"/>
      <c r="F286" s="283"/>
      <c r="G286" s="283"/>
      <c r="H286" s="284"/>
      <c r="I286" s="595"/>
      <c r="J286" s="239" t="s">
        <v>122</v>
      </c>
      <c r="K286" s="222"/>
      <c r="L286" s="223"/>
      <c r="M286" s="239" t="s">
        <v>122</v>
      </c>
      <c r="N286" s="239" t="s">
        <v>122</v>
      </c>
      <c r="O286" s="239" t="s">
        <v>122</v>
      </c>
      <c r="S286" s="86"/>
      <c r="W286" s="3"/>
      <c r="X286" s="3">
        <f t="shared" si="64"/>
        <v>1</v>
      </c>
      <c r="Y286" s="10"/>
      <c r="Z286" s="163">
        <f t="shared" si="65"/>
        <v>0</v>
      </c>
      <c r="AA286" s="3">
        <f t="shared" si="66"/>
        <v>0</v>
      </c>
      <c r="AB286" s="3">
        <f t="shared" si="67"/>
        <v>0</v>
      </c>
      <c r="AC286" s="3">
        <f t="shared" si="68"/>
        <v>0</v>
      </c>
      <c r="AD286" s="3">
        <f t="shared" si="69"/>
        <v>0</v>
      </c>
      <c r="AE286" s="3">
        <f t="shared" si="70"/>
        <v>0</v>
      </c>
      <c r="AF286" s="3">
        <f t="shared" si="71"/>
        <v>0</v>
      </c>
      <c r="AG286" s="3">
        <f t="shared" si="72"/>
        <v>0</v>
      </c>
      <c r="AH286" s="3">
        <f t="shared" si="73"/>
        <v>0</v>
      </c>
      <c r="AI286" s="3">
        <f t="shared" si="74"/>
        <v>0</v>
      </c>
      <c r="AJ286" s="3">
        <f t="shared" si="75"/>
        <v>0</v>
      </c>
      <c r="AL286" s="486">
        <f t="shared" si="76"/>
        <v>2</v>
      </c>
    </row>
    <row r="287" spans="1:38" ht="15" x14ac:dyDescent="0.25">
      <c r="A287" s="949"/>
      <c r="B287" s="10">
        <v>18</v>
      </c>
      <c r="C287" s="3"/>
      <c r="F287" s="283"/>
      <c r="G287" s="283"/>
      <c r="H287" s="284"/>
      <c r="I287" s="595"/>
      <c r="J287" s="239" t="s">
        <v>122</v>
      </c>
      <c r="K287" s="222"/>
      <c r="L287" s="223"/>
      <c r="M287" s="239" t="s">
        <v>122</v>
      </c>
      <c r="N287" s="239" t="s">
        <v>122</v>
      </c>
      <c r="O287" s="239" t="s">
        <v>122</v>
      </c>
      <c r="S287" s="86"/>
      <c r="W287" s="3"/>
      <c r="X287" s="3">
        <f t="shared" si="64"/>
        <v>1</v>
      </c>
      <c r="Y287" s="10"/>
      <c r="Z287" s="163">
        <f t="shared" si="65"/>
        <v>0</v>
      </c>
      <c r="AA287" s="3">
        <f t="shared" si="66"/>
        <v>0</v>
      </c>
      <c r="AB287" s="3">
        <f t="shared" si="67"/>
        <v>0</v>
      </c>
      <c r="AC287" s="3">
        <f t="shared" si="68"/>
        <v>0</v>
      </c>
      <c r="AD287" s="3">
        <f t="shared" si="69"/>
        <v>0</v>
      </c>
      <c r="AE287" s="3">
        <f t="shared" si="70"/>
        <v>0</v>
      </c>
      <c r="AF287" s="3">
        <f t="shared" si="71"/>
        <v>0</v>
      </c>
      <c r="AG287" s="3">
        <f t="shared" si="72"/>
        <v>0</v>
      </c>
      <c r="AH287" s="3">
        <f t="shared" si="73"/>
        <v>0</v>
      </c>
      <c r="AI287" s="3">
        <f t="shared" si="74"/>
        <v>0</v>
      </c>
      <c r="AJ287" s="3">
        <f t="shared" si="75"/>
        <v>0</v>
      </c>
      <c r="AL287" s="486">
        <f t="shared" si="76"/>
        <v>2</v>
      </c>
    </row>
    <row r="288" spans="1:38" ht="15" x14ac:dyDescent="0.25">
      <c r="A288" s="949"/>
      <c r="B288" s="10">
        <v>19</v>
      </c>
      <c r="C288" s="3"/>
      <c r="F288" s="283"/>
      <c r="G288" s="283"/>
      <c r="H288" s="284"/>
      <c r="I288" s="595"/>
      <c r="J288" s="239" t="s">
        <v>122</v>
      </c>
      <c r="K288" s="222"/>
      <c r="L288" s="223"/>
      <c r="M288" s="239" t="s">
        <v>122</v>
      </c>
      <c r="N288" s="239" t="s">
        <v>122</v>
      </c>
      <c r="O288" s="239" t="s">
        <v>122</v>
      </c>
      <c r="S288" s="86"/>
      <c r="W288" s="3"/>
      <c r="X288" s="3">
        <f t="shared" si="64"/>
        <v>1</v>
      </c>
      <c r="Y288" s="10"/>
      <c r="Z288" s="163">
        <f t="shared" si="65"/>
        <v>0</v>
      </c>
      <c r="AA288" s="3">
        <f t="shared" si="66"/>
        <v>0</v>
      </c>
      <c r="AB288" s="3">
        <f t="shared" si="67"/>
        <v>0</v>
      </c>
      <c r="AC288" s="3">
        <f t="shared" si="68"/>
        <v>0</v>
      </c>
      <c r="AD288" s="3">
        <f t="shared" si="69"/>
        <v>0</v>
      </c>
      <c r="AE288" s="3">
        <f t="shared" si="70"/>
        <v>0</v>
      </c>
      <c r="AF288" s="3">
        <f t="shared" si="71"/>
        <v>0</v>
      </c>
      <c r="AG288" s="3">
        <f t="shared" si="72"/>
        <v>0</v>
      </c>
      <c r="AH288" s="3">
        <f t="shared" si="73"/>
        <v>0</v>
      </c>
      <c r="AI288" s="3">
        <f t="shared" si="74"/>
        <v>0</v>
      </c>
      <c r="AJ288" s="3">
        <f t="shared" si="75"/>
        <v>0</v>
      </c>
      <c r="AL288" s="486">
        <f t="shared" si="76"/>
        <v>2</v>
      </c>
    </row>
    <row r="289" spans="1:38" ht="15" x14ac:dyDescent="0.25">
      <c r="A289" s="949"/>
      <c r="B289" s="10">
        <v>20</v>
      </c>
      <c r="C289" s="3"/>
      <c r="F289" s="283"/>
      <c r="G289" s="283"/>
      <c r="H289" s="284"/>
      <c r="I289" s="595"/>
      <c r="J289" s="239" t="s">
        <v>122</v>
      </c>
      <c r="K289" s="222"/>
      <c r="L289" s="223"/>
      <c r="M289" s="239" t="s">
        <v>122</v>
      </c>
      <c r="N289" s="239" t="s">
        <v>122</v>
      </c>
      <c r="O289" s="239" t="s">
        <v>122</v>
      </c>
      <c r="S289" s="86"/>
      <c r="W289" s="3"/>
      <c r="X289" s="3">
        <f t="shared" si="64"/>
        <v>1</v>
      </c>
      <c r="Y289" s="10"/>
      <c r="Z289" s="163">
        <f t="shared" si="65"/>
        <v>0</v>
      </c>
      <c r="AA289" s="3">
        <f t="shared" si="66"/>
        <v>0</v>
      </c>
      <c r="AB289" s="3">
        <f t="shared" si="67"/>
        <v>0</v>
      </c>
      <c r="AC289" s="3">
        <f t="shared" si="68"/>
        <v>0</v>
      </c>
      <c r="AD289" s="3">
        <f t="shared" si="69"/>
        <v>0</v>
      </c>
      <c r="AE289" s="3">
        <f t="shared" si="70"/>
        <v>0</v>
      </c>
      <c r="AF289" s="3">
        <f t="shared" si="71"/>
        <v>0</v>
      </c>
      <c r="AG289" s="3">
        <f t="shared" si="72"/>
        <v>0</v>
      </c>
      <c r="AH289" s="3">
        <f t="shared" si="73"/>
        <v>0</v>
      </c>
      <c r="AI289" s="3">
        <f t="shared" si="74"/>
        <v>0</v>
      </c>
      <c r="AJ289" s="3">
        <f t="shared" si="75"/>
        <v>0</v>
      </c>
      <c r="AL289" s="486">
        <f t="shared" si="76"/>
        <v>2</v>
      </c>
    </row>
    <row r="290" spans="1:38" ht="15" x14ac:dyDescent="0.25">
      <c r="A290" s="949"/>
      <c r="B290" s="10">
        <v>21</v>
      </c>
      <c r="C290" s="3"/>
      <c r="F290" s="283"/>
      <c r="G290" s="283"/>
      <c r="H290" s="284"/>
      <c r="I290" s="595"/>
      <c r="J290" s="239" t="s">
        <v>122</v>
      </c>
      <c r="K290" s="222"/>
      <c r="L290" s="223"/>
      <c r="M290" s="239" t="s">
        <v>122</v>
      </c>
      <c r="N290" s="239" t="s">
        <v>122</v>
      </c>
      <c r="O290" s="239" t="s">
        <v>122</v>
      </c>
      <c r="S290" s="86"/>
      <c r="W290" s="3"/>
      <c r="X290" s="3">
        <f t="shared" si="64"/>
        <v>1</v>
      </c>
      <c r="Y290" s="10"/>
      <c r="Z290" s="163">
        <f t="shared" si="65"/>
        <v>0</v>
      </c>
      <c r="AA290" s="3">
        <f t="shared" si="66"/>
        <v>0</v>
      </c>
      <c r="AB290" s="3">
        <f t="shared" si="67"/>
        <v>0</v>
      </c>
      <c r="AC290" s="3">
        <f t="shared" si="68"/>
        <v>0</v>
      </c>
      <c r="AD290" s="3">
        <f t="shared" si="69"/>
        <v>0</v>
      </c>
      <c r="AE290" s="3">
        <f t="shared" si="70"/>
        <v>0</v>
      </c>
      <c r="AF290" s="3">
        <f t="shared" si="71"/>
        <v>0</v>
      </c>
      <c r="AG290" s="3">
        <f t="shared" si="72"/>
        <v>0</v>
      </c>
      <c r="AH290" s="3">
        <f t="shared" si="73"/>
        <v>0</v>
      </c>
      <c r="AI290" s="3">
        <f t="shared" si="74"/>
        <v>0</v>
      </c>
      <c r="AJ290" s="3">
        <f t="shared" si="75"/>
        <v>0</v>
      </c>
      <c r="AL290" s="486">
        <f t="shared" si="76"/>
        <v>2</v>
      </c>
    </row>
    <row r="291" spans="1:38" ht="15" x14ac:dyDescent="0.25">
      <c r="A291" s="949"/>
      <c r="B291" s="10">
        <v>22</v>
      </c>
      <c r="C291" s="3"/>
      <c r="F291" s="283"/>
      <c r="G291" s="283"/>
      <c r="H291" s="284"/>
      <c r="I291" s="595"/>
      <c r="J291" s="239" t="s">
        <v>122</v>
      </c>
      <c r="K291" s="222"/>
      <c r="L291" s="223"/>
      <c r="M291" s="239" t="s">
        <v>122</v>
      </c>
      <c r="N291" s="239" t="s">
        <v>122</v>
      </c>
      <c r="O291" s="239" t="s">
        <v>122</v>
      </c>
      <c r="S291" s="86"/>
      <c r="W291" s="3"/>
      <c r="X291" s="3">
        <f t="shared" si="64"/>
        <v>1</v>
      </c>
      <c r="Y291" s="10"/>
      <c r="Z291" s="163">
        <f t="shared" si="65"/>
        <v>0</v>
      </c>
      <c r="AA291" s="3">
        <f t="shared" si="66"/>
        <v>0</v>
      </c>
      <c r="AB291" s="3">
        <f t="shared" si="67"/>
        <v>0</v>
      </c>
      <c r="AC291" s="3">
        <f t="shared" si="68"/>
        <v>0</v>
      </c>
      <c r="AD291" s="3">
        <f t="shared" si="69"/>
        <v>0</v>
      </c>
      <c r="AE291" s="3">
        <f t="shared" si="70"/>
        <v>0</v>
      </c>
      <c r="AF291" s="3">
        <f t="shared" si="71"/>
        <v>0</v>
      </c>
      <c r="AG291" s="3">
        <f t="shared" si="72"/>
        <v>0</v>
      </c>
      <c r="AH291" s="3">
        <f t="shared" si="73"/>
        <v>0</v>
      </c>
      <c r="AI291" s="3">
        <f t="shared" si="74"/>
        <v>0</v>
      </c>
      <c r="AJ291" s="3">
        <f t="shared" si="75"/>
        <v>0</v>
      </c>
      <c r="AL291" s="486">
        <f t="shared" si="76"/>
        <v>2</v>
      </c>
    </row>
    <row r="292" spans="1:38" ht="15" x14ac:dyDescent="0.25">
      <c r="A292" s="949"/>
      <c r="B292" s="10">
        <v>23</v>
      </c>
      <c r="C292" s="3"/>
      <c r="F292" s="283"/>
      <c r="G292" s="283"/>
      <c r="H292" s="284"/>
      <c r="I292" s="595"/>
      <c r="J292" s="239" t="s">
        <v>122</v>
      </c>
      <c r="K292" s="222"/>
      <c r="L292" s="223"/>
      <c r="M292" s="239" t="s">
        <v>122</v>
      </c>
      <c r="N292" s="239" t="s">
        <v>122</v>
      </c>
      <c r="O292" s="239" t="s">
        <v>122</v>
      </c>
      <c r="S292" s="86"/>
      <c r="W292" s="3"/>
      <c r="X292" s="3">
        <f t="shared" si="64"/>
        <v>1</v>
      </c>
      <c r="Y292" s="10"/>
      <c r="Z292" s="163">
        <f t="shared" si="65"/>
        <v>0</v>
      </c>
      <c r="AA292" s="3">
        <f t="shared" si="66"/>
        <v>0</v>
      </c>
      <c r="AB292" s="3">
        <f t="shared" si="67"/>
        <v>0</v>
      </c>
      <c r="AC292" s="3">
        <f t="shared" si="68"/>
        <v>0</v>
      </c>
      <c r="AD292" s="3">
        <f t="shared" si="69"/>
        <v>0</v>
      </c>
      <c r="AE292" s="3">
        <f t="shared" si="70"/>
        <v>0</v>
      </c>
      <c r="AF292" s="3">
        <f t="shared" si="71"/>
        <v>0</v>
      </c>
      <c r="AG292" s="3">
        <f t="shared" si="72"/>
        <v>0</v>
      </c>
      <c r="AH292" s="3">
        <f t="shared" si="73"/>
        <v>0</v>
      </c>
      <c r="AI292" s="3">
        <f t="shared" si="74"/>
        <v>0</v>
      </c>
      <c r="AJ292" s="3">
        <f t="shared" si="75"/>
        <v>0</v>
      </c>
      <c r="AL292" s="486">
        <f t="shared" si="76"/>
        <v>2</v>
      </c>
    </row>
    <row r="293" spans="1:38" ht="15" x14ac:dyDescent="0.25">
      <c r="A293" s="949"/>
      <c r="B293" s="10">
        <v>24</v>
      </c>
      <c r="C293" s="3"/>
      <c r="F293" s="283"/>
      <c r="G293" s="283"/>
      <c r="H293" s="284"/>
      <c r="I293" s="595"/>
      <c r="J293" s="239" t="s">
        <v>122</v>
      </c>
      <c r="K293" s="222"/>
      <c r="L293" s="223"/>
      <c r="M293" s="239" t="s">
        <v>122</v>
      </c>
      <c r="N293" s="239" t="s">
        <v>122</v>
      </c>
      <c r="O293" s="239" t="s">
        <v>122</v>
      </c>
      <c r="S293" s="86"/>
      <c r="W293" s="3"/>
      <c r="X293" s="3">
        <f t="shared" si="64"/>
        <v>1</v>
      </c>
      <c r="Y293" s="10"/>
      <c r="Z293" s="163">
        <f t="shared" si="65"/>
        <v>0</v>
      </c>
      <c r="AA293" s="3">
        <f t="shared" si="66"/>
        <v>0</v>
      </c>
      <c r="AB293" s="3">
        <f t="shared" si="67"/>
        <v>0</v>
      </c>
      <c r="AC293" s="3">
        <f t="shared" si="68"/>
        <v>0</v>
      </c>
      <c r="AD293" s="3">
        <f t="shared" si="69"/>
        <v>0</v>
      </c>
      <c r="AE293" s="3">
        <f t="shared" si="70"/>
        <v>0</v>
      </c>
      <c r="AF293" s="3">
        <f t="shared" si="71"/>
        <v>0</v>
      </c>
      <c r="AG293" s="3">
        <f t="shared" si="72"/>
        <v>0</v>
      </c>
      <c r="AH293" s="3">
        <f t="shared" si="73"/>
        <v>0</v>
      </c>
      <c r="AI293" s="3">
        <f t="shared" si="74"/>
        <v>0</v>
      </c>
      <c r="AJ293" s="3">
        <f t="shared" si="75"/>
        <v>0</v>
      </c>
      <c r="AL293" s="486">
        <f t="shared" si="76"/>
        <v>2</v>
      </c>
    </row>
    <row r="294" spans="1:38" ht="15" x14ac:dyDescent="0.25">
      <c r="A294" s="949"/>
      <c r="B294" s="10">
        <v>25</v>
      </c>
      <c r="C294" s="3"/>
      <c r="F294" s="283"/>
      <c r="G294" s="283"/>
      <c r="H294" s="284"/>
      <c r="I294" s="595"/>
      <c r="J294" s="239" t="s">
        <v>122</v>
      </c>
      <c r="K294" s="222"/>
      <c r="L294" s="223"/>
      <c r="M294" s="239" t="s">
        <v>122</v>
      </c>
      <c r="N294" s="239" t="s">
        <v>122</v>
      </c>
      <c r="O294" s="239" t="s">
        <v>122</v>
      </c>
      <c r="S294" s="86"/>
      <c r="W294" s="3"/>
      <c r="X294" s="3">
        <f t="shared" si="64"/>
        <v>1</v>
      </c>
      <c r="Y294" s="10"/>
      <c r="Z294" s="163">
        <f t="shared" si="65"/>
        <v>0</v>
      </c>
      <c r="AA294" s="3">
        <f t="shared" si="66"/>
        <v>0</v>
      </c>
      <c r="AB294" s="3">
        <f t="shared" si="67"/>
        <v>0</v>
      </c>
      <c r="AC294" s="3">
        <f t="shared" si="68"/>
        <v>0</v>
      </c>
      <c r="AD294" s="3">
        <f t="shared" si="69"/>
        <v>0</v>
      </c>
      <c r="AE294" s="3">
        <f t="shared" si="70"/>
        <v>0</v>
      </c>
      <c r="AF294" s="3">
        <f t="shared" si="71"/>
        <v>0</v>
      </c>
      <c r="AG294" s="3">
        <f t="shared" si="72"/>
        <v>0</v>
      </c>
      <c r="AH294" s="3">
        <f t="shared" si="73"/>
        <v>0</v>
      </c>
      <c r="AI294" s="3">
        <f t="shared" si="74"/>
        <v>0</v>
      </c>
      <c r="AJ294" s="3">
        <f t="shared" si="75"/>
        <v>0</v>
      </c>
      <c r="AL294" s="486">
        <f t="shared" si="76"/>
        <v>2</v>
      </c>
    </row>
    <row r="295" spans="1:38" ht="15" x14ac:dyDescent="0.25">
      <c r="A295" s="949"/>
      <c r="B295" s="10">
        <v>26</v>
      </c>
      <c r="C295" s="3"/>
      <c r="F295" s="283"/>
      <c r="G295" s="283"/>
      <c r="H295" s="284"/>
      <c r="I295" s="595"/>
      <c r="J295" s="239" t="s">
        <v>122</v>
      </c>
      <c r="K295" s="222"/>
      <c r="L295" s="223"/>
      <c r="M295" s="239" t="s">
        <v>122</v>
      </c>
      <c r="N295" s="239" t="s">
        <v>122</v>
      </c>
      <c r="O295" s="239" t="s">
        <v>122</v>
      </c>
      <c r="S295" s="86"/>
      <c r="W295" s="3"/>
      <c r="X295" s="3">
        <f t="shared" si="64"/>
        <v>1</v>
      </c>
      <c r="Y295" s="10"/>
      <c r="Z295" s="163">
        <f t="shared" si="65"/>
        <v>0</v>
      </c>
      <c r="AA295" s="3">
        <f t="shared" si="66"/>
        <v>0</v>
      </c>
      <c r="AB295" s="3">
        <f t="shared" si="67"/>
        <v>0</v>
      </c>
      <c r="AC295" s="3">
        <f t="shared" si="68"/>
        <v>0</v>
      </c>
      <c r="AD295" s="3">
        <f t="shared" si="69"/>
        <v>0</v>
      </c>
      <c r="AE295" s="3">
        <f t="shared" si="70"/>
        <v>0</v>
      </c>
      <c r="AF295" s="3">
        <f t="shared" si="71"/>
        <v>0</v>
      </c>
      <c r="AG295" s="3">
        <f t="shared" si="72"/>
        <v>0</v>
      </c>
      <c r="AH295" s="3">
        <f t="shared" si="73"/>
        <v>0</v>
      </c>
      <c r="AI295" s="3">
        <f t="shared" si="74"/>
        <v>0</v>
      </c>
      <c r="AJ295" s="3">
        <f t="shared" si="75"/>
        <v>0</v>
      </c>
      <c r="AL295" s="486">
        <f t="shared" si="76"/>
        <v>2</v>
      </c>
    </row>
    <row r="296" spans="1:38" ht="15" x14ac:dyDescent="0.25">
      <c r="A296" s="949"/>
      <c r="B296" s="10">
        <v>27</v>
      </c>
      <c r="C296" s="3"/>
      <c r="F296" s="283"/>
      <c r="G296" s="283"/>
      <c r="H296" s="284"/>
      <c r="I296" s="595"/>
      <c r="J296" s="239" t="s">
        <v>122</v>
      </c>
      <c r="K296" s="222"/>
      <c r="L296" s="223"/>
      <c r="M296" s="239" t="s">
        <v>122</v>
      </c>
      <c r="N296" s="239" t="s">
        <v>122</v>
      </c>
      <c r="O296" s="239" t="s">
        <v>122</v>
      </c>
      <c r="S296" s="86"/>
      <c r="W296" s="3"/>
      <c r="X296" s="3">
        <f t="shared" si="64"/>
        <v>1</v>
      </c>
      <c r="Y296" s="10"/>
      <c r="Z296" s="163">
        <f t="shared" si="65"/>
        <v>0</v>
      </c>
      <c r="AA296" s="3">
        <f t="shared" si="66"/>
        <v>0</v>
      </c>
      <c r="AB296" s="3">
        <f t="shared" si="67"/>
        <v>0</v>
      </c>
      <c r="AC296" s="3">
        <f t="shared" si="68"/>
        <v>0</v>
      </c>
      <c r="AD296" s="3">
        <f t="shared" si="69"/>
        <v>0</v>
      </c>
      <c r="AE296" s="3">
        <f t="shared" si="70"/>
        <v>0</v>
      </c>
      <c r="AF296" s="3">
        <f t="shared" si="71"/>
        <v>0</v>
      </c>
      <c r="AG296" s="3">
        <f t="shared" si="72"/>
        <v>0</v>
      </c>
      <c r="AH296" s="3">
        <f t="shared" si="73"/>
        <v>0</v>
      </c>
      <c r="AI296" s="3">
        <f t="shared" si="74"/>
        <v>0</v>
      </c>
      <c r="AJ296" s="3">
        <f t="shared" si="75"/>
        <v>0</v>
      </c>
      <c r="AL296" s="486">
        <f t="shared" si="76"/>
        <v>2</v>
      </c>
    </row>
    <row r="297" spans="1:38" ht="15" x14ac:dyDescent="0.25">
      <c r="A297" s="949"/>
      <c r="B297" s="10">
        <v>28</v>
      </c>
      <c r="C297" s="3"/>
      <c r="F297" s="283"/>
      <c r="G297" s="283"/>
      <c r="H297" s="284"/>
      <c r="I297" s="595"/>
      <c r="J297" s="239" t="s">
        <v>122</v>
      </c>
      <c r="K297" s="222"/>
      <c r="L297" s="223"/>
      <c r="M297" s="239" t="s">
        <v>122</v>
      </c>
      <c r="N297" s="239" t="s">
        <v>122</v>
      </c>
      <c r="O297" s="239" t="s">
        <v>122</v>
      </c>
      <c r="S297" s="86"/>
      <c r="W297" s="3"/>
      <c r="X297" s="3">
        <f t="shared" si="64"/>
        <v>1</v>
      </c>
      <c r="Y297" s="10"/>
      <c r="Z297" s="163">
        <f t="shared" si="65"/>
        <v>0</v>
      </c>
      <c r="AA297" s="3">
        <f t="shared" si="66"/>
        <v>0</v>
      </c>
      <c r="AB297" s="3">
        <f t="shared" si="67"/>
        <v>0</v>
      </c>
      <c r="AC297" s="3">
        <f t="shared" si="68"/>
        <v>0</v>
      </c>
      <c r="AD297" s="3">
        <f t="shared" si="69"/>
        <v>0</v>
      </c>
      <c r="AE297" s="3">
        <f t="shared" si="70"/>
        <v>0</v>
      </c>
      <c r="AF297" s="3">
        <f t="shared" si="71"/>
        <v>0</v>
      </c>
      <c r="AG297" s="3">
        <f t="shared" si="72"/>
        <v>0</v>
      </c>
      <c r="AH297" s="3">
        <f t="shared" si="73"/>
        <v>0</v>
      </c>
      <c r="AI297" s="3">
        <f t="shared" si="74"/>
        <v>0</v>
      </c>
      <c r="AJ297" s="3">
        <f t="shared" si="75"/>
        <v>0</v>
      </c>
      <c r="AL297" s="486">
        <f t="shared" si="76"/>
        <v>2</v>
      </c>
    </row>
    <row r="298" spans="1:38" ht="15" x14ac:dyDescent="0.25">
      <c r="A298" s="949"/>
      <c r="B298" s="10">
        <v>29</v>
      </c>
      <c r="C298" s="3"/>
      <c r="F298" s="283"/>
      <c r="G298" s="283"/>
      <c r="H298" s="284"/>
      <c r="I298" s="595"/>
      <c r="J298" s="239" t="s">
        <v>122</v>
      </c>
      <c r="K298" s="222"/>
      <c r="L298" s="223"/>
      <c r="M298" s="239" t="s">
        <v>122</v>
      </c>
      <c r="N298" s="239" t="s">
        <v>122</v>
      </c>
      <c r="O298" s="239" t="s">
        <v>122</v>
      </c>
      <c r="S298" s="86"/>
      <c r="W298" s="3"/>
      <c r="X298" s="3">
        <f t="shared" si="64"/>
        <v>1</v>
      </c>
      <c r="Y298" s="10"/>
      <c r="Z298" s="163">
        <f t="shared" si="65"/>
        <v>0</v>
      </c>
      <c r="AA298" s="3">
        <f t="shared" si="66"/>
        <v>0</v>
      </c>
      <c r="AB298" s="3">
        <f t="shared" si="67"/>
        <v>0</v>
      </c>
      <c r="AC298" s="3">
        <f t="shared" si="68"/>
        <v>0</v>
      </c>
      <c r="AD298" s="3">
        <f t="shared" si="69"/>
        <v>0</v>
      </c>
      <c r="AE298" s="3">
        <f t="shared" si="70"/>
        <v>0</v>
      </c>
      <c r="AF298" s="3">
        <f t="shared" si="71"/>
        <v>0</v>
      </c>
      <c r="AG298" s="3">
        <f t="shared" si="72"/>
        <v>0</v>
      </c>
      <c r="AH298" s="3">
        <f t="shared" si="73"/>
        <v>0</v>
      </c>
      <c r="AI298" s="3">
        <f t="shared" si="74"/>
        <v>0</v>
      </c>
      <c r="AJ298" s="3">
        <f t="shared" si="75"/>
        <v>0</v>
      </c>
      <c r="AL298" s="486">
        <f t="shared" si="76"/>
        <v>2</v>
      </c>
    </row>
    <row r="299" spans="1:38" ht="15" x14ac:dyDescent="0.25">
      <c r="A299" s="949"/>
      <c r="B299" s="10">
        <v>30</v>
      </c>
      <c r="C299" s="3"/>
      <c r="F299" s="283"/>
      <c r="G299" s="283"/>
      <c r="H299" s="284"/>
      <c r="I299" s="596"/>
      <c r="J299" s="239" t="s">
        <v>122</v>
      </c>
      <c r="K299" s="222"/>
      <c r="L299" s="223"/>
      <c r="M299" s="239" t="s">
        <v>122</v>
      </c>
      <c r="N299" s="239" t="s">
        <v>122</v>
      </c>
      <c r="O299" s="239" t="s">
        <v>122</v>
      </c>
      <c r="S299" s="86"/>
      <c r="W299" s="3"/>
      <c r="X299" s="3">
        <f t="shared" si="64"/>
        <v>1</v>
      </c>
      <c r="Y299" s="10"/>
      <c r="Z299" s="163">
        <f t="shared" si="65"/>
        <v>0</v>
      </c>
      <c r="AA299" s="3">
        <f t="shared" si="66"/>
        <v>0</v>
      </c>
      <c r="AB299" s="3">
        <f t="shared" si="67"/>
        <v>0</v>
      </c>
      <c r="AC299" s="3">
        <f t="shared" si="68"/>
        <v>0</v>
      </c>
      <c r="AD299" s="3">
        <f t="shared" si="69"/>
        <v>0</v>
      </c>
      <c r="AE299" s="3">
        <f t="shared" si="70"/>
        <v>0</v>
      </c>
      <c r="AF299" s="3">
        <f t="shared" si="71"/>
        <v>0</v>
      </c>
      <c r="AG299" s="3">
        <f t="shared" si="72"/>
        <v>0</v>
      </c>
      <c r="AH299" s="3">
        <f t="shared" si="73"/>
        <v>0</v>
      </c>
      <c r="AI299" s="3">
        <f t="shared" si="74"/>
        <v>0</v>
      </c>
      <c r="AJ299" s="3">
        <f t="shared" si="75"/>
        <v>0</v>
      </c>
      <c r="AL299" s="486">
        <f t="shared" si="76"/>
        <v>2</v>
      </c>
    </row>
    <row r="300" spans="1:38" ht="14.25" x14ac:dyDescent="0.2">
      <c r="A300" s="949"/>
      <c r="B300" s="10"/>
      <c r="C300" s="3"/>
      <c r="F300" s="159"/>
      <c r="G300" s="159"/>
      <c r="H300" s="89"/>
      <c r="I300" s="89"/>
      <c r="J300" s="242">
        <f>SUM(K300:L300)</f>
        <v>0</v>
      </c>
      <c r="K300" s="245">
        <f>SUM(COUNTIF(K270:K299,"x"))</f>
        <v>0</v>
      </c>
      <c r="L300" s="246">
        <f>SUM(COUNTIF(L270:L299,"x"))</f>
        <v>0</v>
      </c>
      <c r="M300" s="242">
        <f>J300</f>
        <v>0</v>
      </c>
      <c r="N300" s="242">
        <f>J300</f>
        <v>0</v>
      </c>
      <c r="O300" s="242">
        <f>J300</f>
        <v>0</v>
      </c>
      <c r="S300" s="86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</row>
    <row r="301" spans="1:38" ht="15" thickBot="1" x14ac:dyDescent="0.25">
      <c r="A301" s="950"/>
      <c r="B301" s="10"/>
      <c r="C301" s="3"/>
      <c r="F301" s="159"/>
      <c r="G301" s="159"/>
      <c r="H301" s="89"/>
      <c r="I301" s="89"/>
      <c r="J301" s="89"/>
      <c r="K301" s="89"/>
      <c r="L301" s="89"/>
      <c r="M301" s="89"/>
      <c r="N301" s="89"/>
      <c r="O301" s="89"/>
      <c r="S301" s="86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</row>
    <row r="302" spans="1:38" ht="14.25" x14ac:dyDescent="0.2">
      <c r="A302" s="122"/>
      <c r="B302" s="84"/>
      <c r="C302" s="83"/>
      <c r="D302" s="574"/>
      <c r="E302" s="83"/>
      <c r="G302" s="107"/>
      <c r="H302" s="107"/>
      <c r="S302" s="86"/>
      <c r="W302" s="84"/>
      <c r="X302" s="84"/>
      <c r="Y302" s="41"/>
      <c r="Z302" s="7"/>
      <c r="AA302" s="41"/>
      <c r="AB302" s="84"/>
      <c r="AC302" s="84"/>
      <c r="AD302" s="84"/>
      <c r="AE302" s="84"/>
      <c r="AF302" s="84"/>
      <c r="AG302" s="84"/>
      <c r="AH302" s="84"/>
    </row>
    <row r="303" spans="1:38" ht="14.25" x14ac:dyDescent="0.2">
      <c r="A303" s="122"/>
      <c r="B303" s="84"/>
      <c r="C303" s="83"/>
      <c r="D303" s="574"/>
      <c r="E303" s="83"/>
      <c r="O303" s="108"/>
      <c r="S303" s="86"/>
      <c r="W303" s="84"/>
      <c r="X303" s="84"/>
      <c r="Y303" s="41"/>
      <c r="Z303" s="7"/>
      <c r="AA303" s="41"/>
      <c r="AB303" s="84"/>
      <c r="AC303" s="84"/>
      <c r="AD303" s="84"/>
      <c r="AE303" s="84"/>
      <c r="AF303" s="84"/>
      <c r="AG303" s="84"/>
      <c r="AH303" s="84"/>
    </row>
    <row r="304" spans="1:38" ht="14.25" x14ac:dyDescent="0.2">
      <c r="A304" s="122"/>
      <c r="B304" s="84"/>
      <c r="C304" s="83"/>
      <c r="D304" s="574"/>
      <c r="E304" s="83"/>
      <c r="O304" s="108"/>
      <c r="S304" s="86"/>
      <c r="W304" s="84"/>
      <c r="X304" s="84"/>
      <c r="Y304" s="84"/>
      <c r="Z304" s="84"/>
      <c r="AA304" s="84"/>
      <c r="AB304" s="41"/>
      <c r="AC304" s="7"/>
      <c r="AD304" s="41"/>
      <c r="AE304" s="84"/>
      <c r="AF304" s="84"/>
      <c r="AG304" s="84"/>
      <c r="AH304" s="84"/>
    </row>
    <row r="305" spans="1:34" ht="14.25" x14ac:dyDescent="0.2">
      <c r="A305" s="122"/>
      <c r="B305" s="84"/>
      <c r="C305" s="83"/>
      <c r="D305" s="574"/>
      <c r="E305" s="83"/>
      <c r="O305" s="108"/>
      <c r="S305" s="86"/>
      <c r="W305" s="84"/>
      <c r="X305" s="84"/>
      <c r="Y305" s="84"/>
      <c r="Z305" s="84"/>
      <c r="AA305" s="84"/>
      <c r="AB305" s="41"/>
      <c r="AC305" s="7"/>
      <c r="AD305" s="41"/>
      <c r="AE305" s="84"/>
      <c r="AF305" s="84"/>
      <c r="AG305" s="84"/>
      <c r="AH305" s="84"/>
    </row>
    <row r="306" spans="1:34" ht="15" x14ac:dyDescent="0.25">
      <c r="A306" s="122"/>
      <c r="F306" s="156"/>
      <c r="O306" s="108"/>
      <c r="S306" s="86"/>
    </row>
    <row r="307" spans="1:34" ht="14.25" x14ac:dyDescent="0.2">
      <c r="A307" s="122"/>
      <c r="G307" s="105"/>
      <c r="H307" s="89"/>
      <c r="J307" s="89"/>
      <c r="K307" s="89"/>
      <c r="O307" s="108"/>
      <c r="S307" s="86"/>
    </row>
    <row r="308" spans="1:34" ht="14.25" x14ac:dyDescent="0.2">
      <c r="A308" s="122"/>
      <c r="O308" s="108"/>
    </row>
    <row r="309" spans="1:34" ht="14.25" x14ac:dyDescent="0.2">
      <c r="A309" s="122"/>
    </row>
    <row r="310" spans="1:34" ht="14.25" x14ac:dyDescent="0.2">
      <c r="A310" s="122"/>
    </row>
    <row r="311" spans="1:34" ht="14.25" x14ac:dyDescent="0.2">
      <c r="A311" s="122"/>
    </row>
    <row r="312" spans="1:34" ht="14.25" x14ac:dyDescent="0.2">
      <c r="A312" s="122"/>
    </row>
    <row r="313" spans="1:34" ht="14.25" x14ac:dyDescent="0.2">
      <c r="A313" s="122"/>
    </row>
    <row r="314" spans="1:34" ht="14.25" x14ac:dyDescent="0.2">
      <c r="A314" s="122"/>
      <c r="C314" s="106"/>
      <c r="D314" s="575"/>
      <c r="E314" s="106"/>
    </row>
    <row r="315" spans="1:34" ht="14.25" x14ac:dyDescent="0.2">
      <c r="A315" s="122"/>
      <c r="C315" s="106"/>
      <c r="D315" s="575"/>
      <c r="E315" s="106"/>
    </row>
    <row r="316" spans="1:34" ht="14.25" x14ac:dyDescent="0.2">
      <c r="A316" s="122"/>
      <c r="C316" s="106"/>
      <c r="D316" s="575"/>
      <c r="E316" s="106"/>
    </row>
    <row r="317" spans="1:34" ht="14.25" x14ac:dyDescent="0.2">
      <c r="A317" s="122"/>
      <c r="C317" s="106"/>
      <c r="D317" s="575"/>
      <c r="E317" s="106"/>
    </row>
    <row r="318" spans="1:34" ht="14.25" x14ac:dyDescent="0.2">
      <c r="A318" s="122"/>
    </row>
    <row r="319" spans="1:34" ht="14.25" x14ac:dyDescent="0.2">
      <c r="A319" s="122"/>
    </row>
    <row r="320" spans="1:34" ht="14.25" x14ac:dyDescent="0.2">
      <c r="A320" s="122"/>
    </row>
    <row r="321" spans="1:1" ht="14.25" x14ac:dyDescent="0.2">
      <c r="A321" s="122"/>
    </row>
    <row r="322" spans="1:1" ht="14.25" x14ac:dyDescent="0.2">
      <c r="A322" s="122"/>
    </row>
    <row r="323" spans="1:1" ht="14.25" x14ac:dyDescent="0.2">
      <c r="A323" s="122"/>
    </row>
    <row r="324" spans="1:1" ht="14.25" x14ac:dyDescent="0.2">
      <c r="A324" s="122"/>
    </row>
    <row r="325" spans="1:1" ht="14.25" x14ac:dyDescent="0.2">
      <c r="A325" s="122"/>
    </row>
    <row r="326" spans="1:1" ht="14.25" x14ac:dyDescent="0.2">
      <c r="A326" s="122"/>
    </row>
    <row r="327" spans="1:1" ht="14.25" x14ac:dyDescent="0.2">
      <c r="A327" s="122"/>
    </row>
    <row r="328" spans="1:1" ht="14.25" x14ac:dyDescent="0.2">
      <c r="A328" s="122"/>
    </row>
    <row r="329" spans="1:1" ht="14.25" x14ac:dyDescent="0.2">
      <c r="A329" s="122"/>
    </row>
    <row r="330" spans="1:1" ht="14.25" x14ac:dyDescent="0.2">
      <c r="A330" s="122"/>
    </row>
    <row r="331" spans="1:1" ht="14.25" x14ac:dyDescent="0.2">
      <c r="A331" s="122"/>
    </row>
    <row r="332" spans="1:1" ht="14.25" x14ac:dyDescent="0.2">
      <c r="A332" s="122"/>
    </row>
    <row r="333" spans="1:1" ht="14.25" x14ac:dyDescent="0.2">
      <c r="A333" s="122"/>
    </row>
    <row r="334" spans="1:1" ht="14.25" x14ac:dyDescent="0.2">
      <c r="A334" s="122"/>
    </row>
    <row r="335" spans="1:1" ht="14.25" x14ac:dyDescent="0.2">
      <c r="A335" s="122"/>
    </row>
    <row r="336" spans="1:1" ht="14.25" x14ac:dyDescent="0.2">
      <c r="A336" s="122"/>
    </row>
    <row r="337" spans="1:1" ht="14.25" x14ac:dyDescent="0.2">
      <c r="A337" s="122"/>
    </row>
    <row r="338" spans="1:1" ht="14.25" x14ac:dyDescent="0.2">
      <c r="A338" s="122"/>
    </row>
  </sheetData>
  <sheetProtection algorithmName="SHA-512" hashValue="UgAm9T5O5vg3+V9nomOa61DTgOm/itQ9Cc+AkEzBuwHY+E6P4bgBSn/ZRiAhV2Cht7fRiDGOLQA9+c6II7siTA==" saltValue="1n/JEsv0zpFygtqGrfVe0g==" spinCount="100000" sheet="1" objects="1" scenarios="1" selectLockedCells="1"/>
  <mergeCells count="127">
    <mergeCell ref="T2:U2"/>
    <mergeCell ref="W76:X76"/>
    <mergeCell ref="A79:A149"/>
    <mergeCell ref="K82:L82"/>
    <mergeCell ref="N82:O82"/>
    <mergeCell ref="K126:L126"/>
    <mergeCell ref="A226:A263"/>
    <mergeCell ref="L230:M230"/>
    <mergeCell ref="A264:A301"/>
    <mergeCell ref="K268:L268"/>
    <mergeCell ref="A150:A225"/>
    <mergeCell ref="K154:L154"/>
    <mergeCell ref="N154:O154"/>
    <mergeCell ref="N173:O173"/>
    <mergeCell ref="K201:L201"/>
    <mergeCell ref="W57:X57"/>
    <mergeCell ref="F58:R58"/>
    <mergeCell ref="F59:F61"/>
    <mergeCell ref="G59:H59"/>
    <mergeCell ref="I59:M59"/>
    <mergeCell ref="N59:R59"/>
    <mergeCell ref="G60:H60"/>
    <mergeCell ref="I60:M60"/>
    <mergeCell ref="N68:R68"/>
    <mergeCell ref="N60:R60"/>
    <mergeCell ref="G61:H61"/>
    <mergeCell ref="I61:M61"/>
    <mergeCell ref="N61:R61"/>
    <mergeCell ref="N62:R62"/>
    <mergeCell ref="G64:H64"/>
    <mergeCell ref="I64:M64"/>
    <mergeCell ref="N64:R64"/>
    <mergeCell ref="N55:Q55"/>
    <mergeCell ref="G51:H51"/>
    <mergeCell ref="G52:H52"/>
    <mergeCell ref="G53:H53"/>
    <mergeCell ref="G54:H54"/>
    <mergeCell ref="I51:M51"/>
    <mergeCell ref="I52:M52"/>
    <mergeCell ref="I53:M53"/>
    <mergeCell ref="I54:M54"/>
    <mergeCell ref="H30:L30"/>
    <mergeCell ref="M30:N30"/>
    <mergeCell ref="F43:J43"/>
    <mergeCell ref="K43:N43"/>
    <mergeCell ref="K44:N44"/>
    <mergeCell ref="F41:G42"/>
    <mergeCell ref="H31:L31"/>
    <mergeCell ref="M31:N31"/>
    <mergeCell ref="H32:L33"/>
    <mergeCell ref="M32:N33"/>
    <mergeCell ref="H36:L37"/>
    <mergeCell ref="M36:N37"/>
    <mergeCell ref="H38:L38"/>
    <mergeCell ref="M38:N38"/>
    <mergeCell ref="F44:J44"/>
    <mergeCell ref="F28:N28"/>
    <mergeCell ref="O28:P28"/>
    <mergeCell ref="Q28:R28"/>
    <mergeCell ref="G16:I16"/>
    <mergeCell ref="N16:R16"/>
    <mergeCell ref="G17:I17"/>
    <mergeCell ref="N17:R17"/>
    <mergeCell ref="H34:L35"/>
    <mergeCell ref="M34:N35"/>
    <mergeCell ref="G18:I18"/>
    <mergeCell ref="N19:R19"/>
    <mergeCell ref="Q34:R35"/>
    <mergeCell ref="Q32:R33"/>
    <mergeCell ref="O29:P29"/>
    <mergeCell ref="Q29:R29"/>
    <mergeCell ref="O31:P31"/>
    <mergeCell ref="Q31:R31"/>
    <mergeCell ref="O32:P33"/>
    <mergeCell ref="O34:P35"/>
    <mergeCell ref="O30:P30"/>
    <mergeCell ref="Q30:R30"/>
    <mergeCell ref="H29:L29"/>
    <mergeCell ref="M29:N29"/>
    <mergeCell ref="O36:P37"/>
    <mergeCell ref="Q36:R37"/>
    <mergeCell ref="O38:P38"/>
    <mergeCell ref="Q38:R38"/>
    <mergeCell ref="F39:P39"/>
    <mergeCell ref="Q39:R39"/>
    <mergeCell ref="W1:X1"/>
    <mergeCell ref="F9:R9"/>
    <mergeCell ref="F10:L10"/>
    <mergeCell ref="M10:R10"/>
    <mergeCell ref="F11:R11"/>
    <mergeCell ref="G15:I15"/>
    <mergeCell ref="N15:R15"/>
    <mergeCell ref="T1:U1"/>
    <mergeCell ref="G19:I19"/>
    <mergeCell ref="G13:H13"/>
    <mergeCell ref="I13:R13"/>
    <mergeCell ref="G12:H12"/>
    <mergeCell ref="I12:R12"/>
    <mergeCell ref="K19:M19"/>
    <mergeCell ref="N18:R18"/>
    <mergeCell ref="F26:R26"/>
    <mergeCell ref="Q1:R1"/>
    <mergeCell ref="T3:U3"/>
    <mergeCell ref="A1:A45"/>
    <mergeCell ref="F23:I23"/>
    <mergeCell ref="F25:I25"/>
    <mergeCell ref="A46:A75"/>
    <mergeCell ref="G73:H73"/>
    <mergeCell ref="I73:M73"/>
    <mergeCell ref="N73:R73"/>
    <mergeCell ref="G71:H71"/>
    <mergeCell ref="I71:M71"/>
    <mergeCell ref="N71:R71"/>
    <mergeCell ref="G62:H62"/>
    <mergeCell ref="I62:M62"/>
    <mergeCell ref="F67:R67"/>
    <mergeCell ref="F68:F70"/>
    <mergeCell ref="G68:H68"/>
    <mergeCell ref="I68:M68"/>
    <mergeCell ref="G69:H69"/>
    <mergeCell ref="I69:M69"/>
    <mergeCell ref="N69:R69"/>
    <mergeCell ref="G70:H70"/>
    <mergeCell ref="I70:M70"/>
    <mergeCell ref="N70:R70"/>
    <mergeCell ref="O43:R43"/>
    <mergeCell ref="O44:R44"/>
  </mergeCells>
  <conditionalFormatting sqref="H84 H104:H120">
    <cfRule type="expression" dxfId="51" priority="65">
      <formula>Z84=0</formula>
    </cfRule>
  </conditionalFormatting>
  <conditionalFormatting sqref="K84">
    <cfRule type="expression" dxfId="50" priority="64">
      <formula>AH84=0</formula>
    </cfRule>
  </conditionalFormatting>
  <conditionalFormatting sqref="L84">
    <cfRule type="expression" dxfId="49" priority="63">
      <formula>AH84=0</formula>
    </cfRule>
  </conditionalFormatting>
  <conditionalFormatting sqref="N84">
    <cfRule type="expression" dxfId="48" priority="62">
      <formula>AJ84=0</formula>
    </cfRule>
  </conditionalFormatting>
  <conditionalFormatting sqref="O84">
    <cfRule type="expression" dxfId="47" priority="61">
      <formula>AJ84=0</formula>
    </cfRule>
  </conditionalFormatting>
  <conditionalFormatting sqref="H85:H95">
    <cfRule type="expression" dxfId="46" priority="60">
      <formula>Z85=0</formula>
    </cfRule>
  </conditionalFormatting>
  <conditionalFormatting sqref="K85:K95">
    <cfRule type="expression" dxfId="45" priority="59">
      <formula>AH85=0</formula>
    </cfRule>
  </conditionalFormatting>
  <conditionalFormatting sqref="L85:L95">
    <cfRule type="expression" dxfId="44" priority="58">
      <formula>AH85=0</formula>
    </cfRule>
  </conditionalFormatting>
  <conditionalFormatting sqref="N85:N95">
    <cfRule type="expression" dxfId="43" priority="57">
      <formula>AJ85=0</formula>
    </cfRule>
  </conditionalFormatting>
  <conditionalFormatting sqref="O85:O95">
    <cfRule type="expression" dxfId="42" priority="56">
      <formula>AJ85=0</formula>
    </cfRule>
  </conditionalFormatting>
  <conditionalFormatting sqref="H103">
    <cfRule type="expression" dxfId="41" priority="55">
      <formula>Z103=0</formula>
    </cfRule>
  </conditionalFormatting>
  <conditionalFormatting sqref="K128">
    <cfRule type="expression" dxfId="40" priority="53">
      <formula>AH128=0</formula>
    </cfRule>
  </conditionalFormatting>
  <conditionalFormatting sqref="L128">
    <cfRule type="expression" dxfId="39" priority="52">
      <formula>AH128=0</formula>
    </cfRule>
  </conditionalFormatting>
  <conditionalFormatting sqref="N128">
    <cfRule type="expression" dxfId="38" priority="51">
      <formula>AJ128=0</formula>
    </cfRule>
  </conditionalFormatting>
  <conditionalFormatting sqref="O128">
    <cfRule type="expression" dxfId="37" priority="50">
      <formula>AJ128=0</formula>
    </cfRule>
  </conditionalFormatting>
  <conditionalFormatting sqref="H130:H147">
    <cfRule type="expression" dxfId="36" priority="49">
      <formula>Z130=0</formula>
    </cfRule>
  </conditionalFormatting>
  <conditionalFormatting sqref="K129:K147">
    <cfRule type="expression" dxfId="35" priority="48">
      <formula>AH129=0</formula>
    </cfRule>
  </conditionalFormatting>
  <conditionalFormatting sqref="L129:L147">
    <cfRule type="expression" dxfId="34" priority="47">
      <formula>AH129=0</formula>
    </cfRule>
  </conditionalFormatting>
  <conditionalFormatting sqref="N129:N147">
    <cfRule type="expression" dxfId="33" priority="46">
      <formula>AJ129=0</formula>
    </cfRule>
  </conditionalFormatting>
  <conditionalFormatting sqref="O129:O147">
    <cfRule type="expression" dxfId="32" priority="45">
      <formula>AJ129=0</formula>
    </cfRule>
  </conditionalFormatting>
  <conditionalFormatting sqref="H156">
    <cfRule type="expression" priority="43" stopIfTrue="1">
      <formula>X156=1</formula>
    </cfRule>
    <cfRule type="expression" dxfId="31" priority="44">
      <formula>Z156=0</formula>
    </cfRule>
  </conditionalFormatting>
  <conditionalFormatting sqref="K156">
    <cfRule type="expression" dxfId="30" priority="42">
      <formula>AH156=0</formula>
    </cfRule>
  </conditionalFormatting>
  <conditionalFormatting sqref="L156">
    <cfRule type="expression" dxfId="29" priority="41">
      <formula>AH156=0</formula>
    </cfRule>
  </conditionalFormatting>
  <conditionalFormatting sqref="N156">
    <cfRule type="expression" dxfId="28" priority="40">
      <formula>AJ156=0</formula>
    </cfRule>
  </conditionalFormatting>
  <conditionalFormatting sqref="O156">
    <cfRule type="expression" dxfId="27" priority="39">
      <formula>AJ156=0</formula>
    </cfRule>
  </conditionalFormatting>
  <conditionalFormatting sqref="H157:H167">
    <cfRule type="expression" priority="37" stopIfTrue="1">
      <formula>X157=1</formula>
    </cfRule>
    <cfRule type="expression" dxfId="26" priority="38">
      <formula>Z157=0</formula>
    </cfRule>
  </conditionalFormatting>
  <conditionalFormatting sqref="K157:K167">
    <cfRule type="expression" dxfId="25" priority="36">
      <formula>AH157=0</formula>
    </cfRule>
  </conditionalFormatting>
  <conditionalFormatting sqref="L157:L167">
    <cfRule type="expression" dxfId="24" priority="35">
      <formula>AH157=0</formula>
    </cfRule>
  </conditionalFormatting>
  <conditionalFormatting sqref="N157:N167">
    <cfRule type="expression" dxfId="23" priority="34">
      <formula>AJ157=0</formula>
    </cfRule>
  </conditionalFormatting>
  <conditionalFormatting sqref="O157:O167">
    <cfRule type="expression" dxfId="22" priority="33">
      <formula>AJ157=0</formula>
    </cfRule>
  </conditionalFormatting>
  <conditionalFormatting sqref="N175:N194">
    <cfRule type="expression" dxfId="21" priority="32">
      <formula>AJ175=0</formula>
    </cfRule>
  </conditionalFormatting>
  <conditionalFormatting sqref="O175:O194">
    <cfRule type="expression" dxfId="20" priority="31">
      <formula>AJ175=0</formula>
    </cfRule>
  </conditionalFormatting>
  <conditionalFormatting sqref="H175:H194">
    <cfRule type="expression" priority="29" stopIfTrue="1">
      <formula>X175=1</formula>
    </cfRule>
    <cfRule type="expression" dxfId="19" priority="30">
      <formula>Z175=0</formula>
    </cfRule>
  </conditionalFormatting>
  <conditionalFormatting sqref="H203:H222">
    <cfRule type="expression" priority="27" stopIfTrue="1">
      <formula>X203=1</formula>
    </cfRule>
    <cfRule type="expression" dxfId="18" priority="28">
      <formula>Z203=0</formula>
    </cfRule>
  </conditionalFormatting>
  <conditionalFormatting sqref="K203:K222">
    <cfRule type="expression" dxfId="17" priority="26">
      <formula>AH203=0</formula>
    </cfRule>
  </conditionalFormatting>
  <conditionalFormatting sqref="L203:L222">
    <cfRule type="expression" dxfId="16" priority="25">
      <formula>AH203=0</formula>
    </cfRule>
  </conditionalFormatting>
  <conditionalFormatting sqref="N203:N222">
    <cfRule type="expression" dxfId="15" priority="24">
      <formula>AJ203=0</formula>
    </cfRule>
  </conditionalFormatting>
  <conditionalFormatting sqref="O203:O222">
    <cfRule type="expression" dxfId="14" priority="23">
      <formula>AJ203=0</formula>
    </cfRule>
  </conditionalFormatting>
  <conditionalFormatting sqref="H238:H261">
    <cfRule type="expression" priority="21" stopIfTrue="1">
      <formula>X238=1</formula>
    </cfRule>
    <cfRule type="expression" dxfId="13" priority="22">
      <formula>Z238=0</formula>
    </cfRule>
  </conditionalFormatting>
  <conditionalFormatting sqref="L232:L261">
    <cfRule type="expression" dxfId="12" priority="20">
      <formula>AH232=0</formula>
    </cfRule>
  </conditionalFormatting>
  <conditionalFormatting sqref="M232:M261">
    <cfRule type="expression" dxfId="11" priority="19">
      <formula>AH232=0</formula>
    </cfRule>
  </conditionalFormatting>
  <conditionalFormatting sqref="N232:N261">
    <cfRule type="expression" dxfId="10" priority="18">
      <formula>AJ232=0</formula>
    </cfRule>
  </conditionalFormatting>
  <conditionalFormatting sqref="O232:O261">
    <cfRule type="expression" dxfId="9" priority="17">
      <formula>AJ232=0</formula>
    </cfRule>
  </conditionalFormatting>
  <conditionalFormatting sqref="H270">
    <cfRule type="expression" priority="15" stopIfTrue="1">
      <formula>X270=1</formula>
    </cfRule>
    <cfRule type="expression" dxfId="8" priority="16">
      <formula>Z270=0</formula>
    </cfRule>
  </conditionalFormatting>
  <conditionalFormatting sqref="K270">
    <cfRule type="expression" dxfId="7" priority="14">
      <formula>AL270=0</formula>
    </cfRule>
  </conditionalFormatting>
  <conditionalFormatting sqref="L270">
    <cfRule type="expression" dxfId="6" priority="13">
      <formula>AL270=0</formula>
    </cfRule>
  </conditionalFormatting>
  <conditionalFormatting sqref="H271:H299">
    <cfRule type="expression" priority="11" stopIfTrue="1">
      <formula>X271=1</formula>
    </cfRule>
    <cfRule type="expression" dxfId="5" priority="12">
      <formula>Z271=0</formula>
    </cfRule>
  </conditionalFormatting>
  <conditionalFormatting sqref="K271:K299">
    <cfRule type="expression" dxfId="4" priority="10">
      <formula>AL271=0</formula>
    </cfRule>
  </conditionalFormatting>
  <conditionalFormatting sqref="L271:L299">
    <cfRule type="expression" dxfId="3" priority="9">
      <formula>AL271=0</formula>
    </cfRule>
  </conditionalFormatting>
  <conditionalFormatting sqref="H84:H95">
    <cfRule type="expression" priority="8" stopIfTrue="1">
      <formula>X84=1</formula>
    </cfRule>
  </conditionalFormatting>
  <conditionalFormatting sqref="H103:H120">
    <cfRule type="expression" priority="7" stopIfTrue="1">
      <formula>X103=1</formula>
    </cfRule>
  </conditionalFormatting>
  <conditionalFormatting sqref="H130:H147">
    <cfRule type="expression" priority="6" stopIfTrue="1">
      <formula>X130=1</formula>
    </cfRule>
  </conditionalFormatting>
  <conditionalFormatting sqref="H129">
    <cfRule type="expression" dxfId="2" priority="5">
      <formula>Z129=0</formula>
    </cfRule>
  </conditionalFormatting>
  <conditionalFormatting sqref="H128">
    <cfRule type="expression" dxfId="1" priority="4">
      <formula>Z128=0</formula>
    </cfRule>
  </conditionalFormatting>
  <conditionalFormatting sqref="H128:H129">
    <cfRule type="expression" priority="3" stopIfTrue="1">
      <formula>X128=1</formula>
    </cfRule>
  </conditionalFormatting>
  <conditionalFormatting sqref="H232:H237">
    <cfRule type="expression" priority="1" stopIfTrue="1">
      <formula>X232=1</formula>
    </cfRule>
    <cfRule type="expression" dxfId="0" priority="2">
      <formula>Z232=0</formula>
    </cfRule>
  </conditionalFormatting>
  <dataValidations count="1">
    <dataValidation type="list" sqref="G12:H12">
      <formula1>JTT_Ma</formula1>
    </dataValidation>
  </dataValidations>
  <hyperlinks>
    <hyperlink ref="M10" r:id="rId1"/>
  </hyperlinks>
  <pageMargins left="1.0629921259842521" right="0.19685039370078741" top="0.39370078740157483" bottom="0.19685039370078741" header="0.31496062992125984" footer="0.11811023622047245"/>
  <pageSetup paperSize="9" scale="93" orientation="portrait" r:id="rId2"/>
  <rowBreaks count="7" manualBreakCount="7">
    <brk id="45" min="5" max="17" man="1"/>
    <brk id="75" min="5" max="17" man="1"/>
    <brk id="122" min="5" max="17" man="1"/>
    <brk id="149" min="5" max="17" man="1"/>
    <brk id="196" min="5" max="17" man="1"/>
    <brk id="225" min="5" max="17" man="1"/>
    <brk id="263" min="5" max="17" man="1"/>
  </rowBreaks>
  <ignoredErrors>
    <ignoredError sqref="M96 M168 M148 M223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49"/>
  <sheetViews>
    <sheetView zoomScale="90" zoomScaleNormal="90" workbookViewId="0">
      <selection activeCell="CW20" sqref="CW20"/>
    </sheetView>
  </sheetViews>
  <sheetFormatPr baseColWidth="10" defaultRowHeight="15" x14ac:dyDescent="0.25"/>
  <cols>
    <col min="1" max="1" width="1.7109375" style="175" customWidth="1"/>
    <col min="2" max="2" width="6.140625" style="170" customWidth="1"/>
    <col min="3" max="3" width="19.85546875" style="171" bestFit="1" customWidth="1"/>
    <col min="4" max="4" width="19.85546875" style="171" customWidth="1"/>
    <col min="5" max="5" width="8.7109375" style="172" bestFit="1" customWidth="1"/>
    <col min="6" max="6" width="3" style="173" bestFit="1" customWidth="1"/>
    <col min="7" max="7" width="3.28515625" style="172" bestFit="1" customWidth="1"/>
    <col min="8" max="12" width="3.28515625" style="172" customWidth="1"/>
    <col min="13" max="13" width="3.28515625" style="172" bestFit="1" customWidth="1"/>
    <col min="14" max="14" width="3" style="173" bestFit="1" customWidth="1"/>
    <col min="15" max="15" width="3.28515625" style="172" bestFit="1" customWidth="1"/>
    <col min="16" max="18" width="3.28515625" style="168" customWidth="1"/>
    <col min="19" max="20" width="3.28515625" style="172" customWidth="1"/>
    <col min="21" max="21" width="3" style="173" bestFit="1" customWidth="1"/>
    <col min="22" max="22" width="3.28515625" style="172" bestFit="1" customWidth="1"/>
    <col min="23" max="30" width="3.28515625" style="172" customWidth="1"/>
    <col min="31" max="31" width="3" style="173" bestFit="1" customWidth="1"/>
    <col min="32" max="32" width="3.28515625" style="172" bestFit="1" customWidth="1"/>
    <col min="33" max="38" width="3.28515625" style="172" customWidth="1"/>
    <col min="39" max="39" width="3" style="173" bestFit="1" customWidth="1"/>
    <col min="40" max="40" width="3.28515625" style="172" bestFit="1" customWidth="1"/>
    <col min="41" max="41" width="3.28515625" style="168" bestFit="1" customWidth="1"/>
    <col min="42" max="46" width="3.28515625" style="168" customWidth="1"/>
    <col min="47" max="47" width="3" style="173" bestFit="1" customWidth="1"/>
    <col min="48" max="48" width="3.28515625" style="172" bestFit="1" customWidth="1"/>
    <col min="49" max="56" width="3.28515625" style="172" customWidth="1"/>
    <col min="57" max="57" width="19.85546875" style="171" bestFit="1" customWidth="1"/>
    <col min="58" max="58" width="3" style="174" bestFit="1" customWidth="1"/>
    <col min="59" max="59" width="3.28515625" style="172" bestFit="1" customWidth="1"/>
    <col min="60" max="63" width="3.28515625" style="168" customWidth="1"/>
    <col min="64" max="68" width="3.28515625" style="172" customWidth="1"/>
    <col min="69" max="69" width="3" style="173" bestFit="1" customWidth="1"/>
    <col min="70" max="70" width="3.28515625" style="172" bestFit="1" customWidth="1"/>
    <col min="71" max="76" width="3.28515625" style="172" customWidth="1"/>
    <col min="77" max="77" width="5.140625" style="172" customWidth="1"/>
    <col min="78" max="78" width="3.42578125" style="172" bestFit="1" customWidth="1"/>
    <col min="79" max="79" width="6" style="172" bestFit="1" customWidth="1"/>
    <col min="80" max="81" width="3.85546875" style="172" bestFit="1" customWidth="1"/>
    <col min="82" max="84" width="4.7109375" style="172" customWidth="1"/>
    <col min="85" max="85" width="3.140625" style="172" customWidth="1"/>
    <col min="86" max="86" width="3.42578125" style="172" bestFit="1" customWidth="1"/>
    <col min="87" max="89" width="4.42578125" style="172" bestFit="1" customWidth="1"/>
    <col min="90" max="92" width="4.7109375" style="172" customWidth="1"/>
    <col min="93" max="93" width="5.140625" style="172" customWidth="1"/>
    <col min="94" max="94" width="6.5703125" style="175" customWidth="1"/>
    <col min="95" max="95" width="19.85546875" style="175" bestFit="1" customWidth="1"/>
    <col min="96" max="96" width="3.85546875" style="175" bestFit="1" customWidth="1"/>
    <col min="97" max="97" width="3.5703125" style="175" bestFit="1" customWidth="1"/>
    <col min="98" max="98" width="21.42578125" style="175" customWidth="1"/>
    <col min="99" max="99" width="4.42578125" style="172" bestFit="1" customWidth="1"/>
    <col min="100" max="100" width="8.42578125" style="175" bestFit="1" customWidth="1"/>
    <col min="101" max="101" width="11.5703125" style="175" bestFit="1" customWidth="1"/>
    <col min="102" max="102" width="9.28515625" style="175" bestFit="1" customWidth="1"/>
    <col min="103" max="103" width="4" style="175" customWidth="1"/>
    <col min="104" max="104" width="3.5703125" style="134" bestFit="1" customWidth="1"/>
    <col min="105" max="105" width="6.85546875" style="134" customWidth="1"/>
    <col min="106" max="106" width="15.7109375" style="175" bestFit="1" customWidth="1"/>
    <col min="107" max="123" width="3.42578125" style="175" customWidth="1"/>
    <col min="124" max="16384" width="11.42578125" style="175"/>
  </cols>
  <sheetData>
    <row r="1" spans="1:106" x14ac:dyDescent="0.2">
      <c r="A1" s="996" t="s">
        <v>138</v>
      </c>
      <c r="B1" s="996"/>
      <c r="C1" s="996"/>
      <c r="D1" s="996"/>
      <c r="E1" s="996"/>
      <c r="F1" s="996"/>
      <c r="CW1" s="701"/>
      <c r="CX1" s="701"/>
      <c r="CZ1" s="176"/>
      <c r="DA1" s="176"/>
    </row>
    <row r="2" spans="1:106" s="177" customFormat="1" ht="33" customHeight="1" thickBot="1" x14ac:dyDescent="0.3">
      <c r="C2" s="995" t="s">
        <v>204</v>
      </c>
      <c r="D2" s="995"/>
      <c r="E2" s="958"/>
      <c r="F2" s="958"/>
      <c r="G2" s="958"/>
      <c r="H2" s="958"/>
      <c r="I2" s="958"/>
      <c r="J2" s="958"/>
      <c r="K2" s="958"/>
      <c r="L2" s="958"/>
      <c r="M2" s="958"/>
      <c r="N2" s="958"/>
      <c r="O2" s="958"/>
      <c r="P2" s="958"/>
      <c r="Q2" s="958"/>
      <c r="R2" s="958"/>
      <c r="S2" s="958"/>
      <c r="T2" s="958"/>
      <c r="U2" s="958"/>
      <c r="V2" s="958"/>
      <c r="W2" s="958"/>
      <c r="X2" s="958"/>
      <c r="Y2" s="958"/>
      <c r="Z2" s="958"/>
      <c r="AA2" s="958"/>
      <c r="AB2" s="958"/>
      <c r="AC2" s="958"/>
      <c r="AD2" s="958"/>
      <c r="AE2" s="958"/>
      <c r="AF2" s="958"/>
      <c r="AG2" s="958"/>
      <c r="AH2" s="958"/>
      <c r="AI2" s="958"/>
      <c r="AJ2" s="958"/>
      <c r="AK2" s="958"/>
      <c r="AL2" s="958"/>
      <c r="AM2" s="958"/>
      <c r="AN2" s="958"/>
      <c r="AO2" s="958"/>
      <c r="AP2" s="958"/>
      <c r="AQ2" s="958"/>
      <c r="AR2" s="958"/>
      <c r="AS2" s="958"/>
      <c r="AT2" s="958"/>
      <c r="AU2" s="958"/>
      <c r="AV2" s="958"/>
      <c r="AW2" s="958"/>
      <c r="AX2" s="958"/>
      <c r="AY2" s="958"/>
      <c r="AZ2" s="958"/>
      <c r="BA2" s="958"/>
      <c r="BB2" s="958"/>
      <c r="BC2" s="958"/>
      <c r="BD2" s="958"/>
      <c r="BE2" s="995" t="str">
        <f>C2</f>
        <v>Jugendturntag 2020 Zusammenfassung Mädchen</v>
      </c>
      <c r="BF2" s="995"/>
      <c r="BG2" s="995"/>
      <c r="BH2" s="995"/>
      <c r="BI2" s="995"/>
      <c r="BJ2" s="995"/>
      <c r="BK2" s="995"/>
      <c r="BL2" s="995"/>
      <c r="BM2" s="995"/>
      <c r="BN2" s="995"/>
      <c r="BO2" s="995"/>
      <c r="BP2" s="995"/>
      <c r="BQ2" s="995"/>
      <c r="BR2" s="995"/>
      <c r="BS2" s="995"/>
      <c r="BT2" s="995"/>
      <c r="BU2" s="995"/>
      <c r="BV2" s="995"/>
      <c r="BW2" s="995"/>
      <c r="BX2" s="995"/>
      <c r="BY2" s="995"/>
      <c r="BZ2" s="995"/>
      <c r="CA2" s="995"/>
      <c r="CB2" s="995"/>
      <c r="CC2" s="995"/>
      <c r="CD2" s="995"/>
      <c r="CE2" s="995"/>
      <c r="CF2" s="995"/>
      <c r="CG2" s="995"/>
      <c r="CH2" s="995"/>
      <c r="CI2" s="995"/>
      <c r="CJ2" s="995"/>
      <c r="CK2" s="995"/>
      <c r="CL2" s="995"/>
      <c r="CM2" s="995"/>
      <c r="CN2" s="995"/>
      <c r="CO2" s="995"/>
      <c r="CP2" s="958"/>
      <c r="CQ2" s="958"/>
      <c r="CR2" s="958"/>
      <c r="CS2" s="958"/>
      <c r="CT2" s="958"/>
      <c r="CU2" s="958"/>
      <c r="CV2" s="958"/>
      <c r="CW2" s="958"/>
      <c r="CX2" s="958"/>
      <c r="CY2" s="958"/>
      <c r="DA2" s="626"/>
    </row>
    <row r="3" spans="1:106" s="320" customFormat="1" ht="37.5" customHeight="1" thickBot="1" x14ac:dyDescent="0.3">
      <c r="B3" s="178"/>
      <c r="C3" s="321" t="s">
        <v>127</v>
      </c>
      <c r="D3" s="321"/>
      <c r="E3" s="145"/>
      <c r="F3" s="959" t="str">
        <f>'JTT Maedchen'!X7</f>
        <v>KATEGORIE U17        (Jg. 2004/05/06)</v>
      </c>
      <c r="G3" s="960"/>
      <c r="H3" s="960"/>
      <c r="I3" s="960"/>
      <c r="J3" s="960"/>
      <c r="K3" s="960"/>
      <c r="L3" s="960"/>
      <c r="M3" s="960"/>
      <c r="N3" s="960"/>
      <c r="O3" s="960"/>
      <c r="P3" s="960"/>
      <c r="Q3" s="960"/>
      <c r="R3" s="960"/>
      <c r="S3" s="960"/>
      <c r="T3" s="960"/>
      <c r="U3" s="960"/>
      <c r="V3" s="960"/>
      <c r="W3" s="960"/>
      <c r="X3" s="960"/>
      <c r="Y3" s="960"/>
      <c r="Z3" s="960"/>
      <c r="AA3" s="960"/>
      <c r="AB3" s="960"/>
      <c r="AC3" s="960"/>
      <c r="AD3" s="961"/>
      <c r="AE3" s="962" t="str">
        <f>'JTT Maedchen'!X8</f>
        <v>KATEGORIE U14        (Jg. 2007, 2008)</v>
      </c>
      <c r="AF3" s="963"/>
      <c r="AG3" s="963"/>
      <c r="AH3" s="963"/>
      <c r="AI3" s="963"/>
      <c r="AJ3" s="963"/>
      <c r="AK3" s="963"/>
      <c r="AL3" s="963"/>
      <c r="AM3" s="963"/>
      <c r="AN3" s="963"/>
      <c r="AO3" s="963"/>
      <c r="AP3" s="963"/>
      <c r="AQ3" s="963"/>
      <c r="AR3" s="963"/>
      <c r="AS3" s="963"/>
      <c r="AT3" s="963"/>
      <c r="AU3" s="963"/>
      <c r="AV3" s="963"/>
      <c r="AW3" s="963"/>
      <c r="AX3" s="963"/>
      <c r="AY3" s="963"/>
      <c r="AZ3" s="963"/>
      <c r="BA3" s="963"/>
      <c r="BB3" s="963"/>
      <c r="BC3" s="963"/>
      <c r="BD3" s="964"/>
      <c r="BE3" s="322"/>
      <c r="BF3" s="985" t="str">
        <f>'JTT Maedchen'!X9</f>
        <v>KATEGORIE U12 (Jg. 2009, 2010)</v>
      </c>
      <c r="BG3" s="986"/>
      <c r="BH3" s="986"/>
      <c r="BI3" s="986"/>
      <c r="BJ3" s="986"/>
      <c r="BK3" s="986"/>
      <c r="BL3" s="986"/>
      <c r="BM3" s="986"/>
      <c r="BN3" s="986"/>
      <c r="BO3" s="987"/>
      <c r="BP3" s="322"/>
      <c r="BQ3" s="988" t="str">
        <f>'JTT Maedchen'!X10</f>
        <v>KATEGORIE U10  (Jg. 2011+ jü)</v>
      </c>
      <c r="BR3" s="989"/>
      <c r="BS3" s="989"/>
      <c r="BT3" s="989"/>
      <c r="BU3" s="989"/>
      <c r="BV3" s="989"/>
      <c r="BW3" s="989"/>
      <c r="BX3" s="990"/>
      <c r="BY3" s="313"/>
      <c r="BZ3" s="973" t="s">
        <v>72</v>
      </c>
      <c r="CA3" s="974"/>
      <c r="CB3" s="974"/>
      <c r="CC3" s="975"/>
      <c r="CD3" s="973" t="s">
        <v>183</v>
      </c>
      <c r="CE3" s="974"/>
      <c r="CF3" s="975"/>
      <c r="CG3" s="313"/>
      <c r="CH3" s="965" t="s">
        <v>12</v>
      </c>
      <c r="CI3" s="966"/>
      <c r="CJ3" s="966"/>
      <c r="CK3" s="967"/>
      <c r="CL3" s="965" t="s">
        <v>184</v>
      </c>
      <c r="CM3" s="966"/>
      <c r="CN3" s="967"/>
      <c r="CO3" s="313"/>
      <c r="CP3" s="322"/>
      <c r="CQ3" s="323"/>
      <c r="CR3" s="979" t="s">
        <v>115</v>
      </c>
      <c r="CS3" s="980"/>
      <c r="CT3" s="980"/>
      <c r="CU3" s="980"/>
      <c r="CV3" s="981"/>
      <c r="CZ3" s="176"/>
      <c r="DA3" s="176"/>
    </row>
    <row r="4" spans="1:106" s="145" customFormat="1" ht="18.75" customHeight="1" thickBot="1" x14ac:dyDescent="0.3">
      <c r="B4" s="178"/>
      <c r="C4" s="179"/>
      <c r="D4" s="179"/>
      <c r="F4" s="992" t="s">
        <v>113</v>
      </c>
      <c r="G4" s="993" t="s">
        <v>113</v>
      </c>
      <c r="H4" s="993"/>
      <c r="I4" s="993"/>
      <c r="J4" s="993"/>
      <c r="K4" s="993"/>
      <c r="L4" s="993"/>
      <c r="M4" s="994"/>
      <c r="N4" s="992" t="s">
        <v>112</v>
      </c>
      <c r="O4" s="993" t="s">
        <v>112</v>
      </c>
      <c r="P4" s="993"/>
      <c r="Q4" s="993"/>
      <c r="R4" s="993"/>
      <c r="S4" s="993"/>
      <c r="T4" s="993"/>
      <c r="U4" s="994"/>
      <c r="V4" s="971" t="s">
        <v>111</v>
      </c>
      <c r="W4" s="971"/>
      <c r="X4" s="971"/>
      <c r="Y4" s="971"/>
      <c r="Z4" s="971"/>
      <c r="AA4" s="971"/>
      <c r="AB4" s="971"/>
      <c r="AC4" s="971"/>
      <c r="AD4" s="972"/>
      <c r="AE4" s="992" t="s">
        <v>110</v>
      </c>
      <c r="AF4" s="993" t="s">
        <v>110</v>
      </c>
      <c r="AG4" s="993"/>
      <c r="AH4" s="993"/>
      <c r="AI4" s="993"/>
      <c r="AJ4" s="993"/>
      <c r="AK4" s="993"/>
      <c r="AL4" s="994"/>
      <c r="AM4" s="992" t="s">
        <v>176</v>
      </c>
      <c r="AN4" s="993" t="s">
        <v>109</v>
      </c>
      <c r="AO4" s="993"/>
      <c r="AP4" s="993"/>
      <c r="AQ4" s="993"/>
      <c r="AR4" s="993"/>
      <c r="AS4" s="993"/>
      <c r="AT4" s="994"/>
      <c r="AU4" s="991" t="s">
        <v>177</v>
      </c>
      <c r="AV4" s="971"/>
      <c r="AW4" s="971" t="s">
        <v>108</v>
      </c>
      <c r="AX4" s="971"/>
      <c r="AY4" s="971"/>
      <c r="AZ4" s="971"/>
      <c r="BA4" s="971"/>
      <c r="BB4" s="971"/>
      <c r="BC4" s="971"/>
      <c r="BD4" s="972"/>
      <c r="BE4" s="146"/>
      <c r="BF4" s="991" t="s">
        <v>107</v>
      </c>
      <c r="BG4" s="971"/>
      <c r="BH4" s="971"/>
      <c r="BI4" s="971"/>
      <c r="BJ4" s="971"/>
      <c r="BK4" s="971"/>
      <c r="BL4" s="971"/>
      <c r="BM4" s="971"/>
      <c r="BN4" s="971"/>
      <c r="BO4" s="972"/>
      <c r="BP4" s="146"/>
      <c r="BQ4" s="992" t="s">
        <v>136</v>
      </c>
      <c r="BR4" s="993"/>
      <c r="BS4" s="993"/>
      <c r="BT4" s="993"/>
      <c r="BU4" s="993"/>
      <c r="BV4" s="993"/>
      <c r="BW4" s="993"/>
      <c r="BX4" s="994"/>
      <c r="BY4" s="313"/>
      <c r="BZ4" s="976"/>
      <c r="CA4" s="977"/>
      <c r="CB4" s="977"/>
      <c r="CC4" s="978"/>
      <c r="CD4" s="976"/>
      <c r="CE4" s="977"/>
      <c r="CF4" s="978"/>
      <c r="CG4" s="313"/>
      <c r="CH4" s="968"/>
      <c r="CI4" s="969"/>
      <c r="CJ4" s="969"/>
      <c r="CK4" s="970"/>
      <c r="CL4" s="968"/>
      <c r="CM4" s="969"/>
      <c r="CN4" s="970"/>
      <c r="CO4" s="313"/>
      <c r="CP4" s="146"/>
      <c r="CQ4" s="323"/>
      <c r="CR4" s="982"/>
      <c r="CS4" s="983"/>
      <c r="CT4" s="983"/>
      <c r="CU4" s="983"/>
      <c r="CV4" s="984"/>
      <c r="CW4" s="320"/>
      <c r="CX4" s="320"/>
      <c r="CZ4" s="134"/>
      <c r="DA4" s="134"/>
    </row>
    <row r="5" spans="1:106" s="143" customFormat="1" ht="9.75" customHeight="1" x14ac:dyDescent="0.25">
      <c r="B5" s="180"/>
      <c r="C5" s="618"/>
      <c r="D5" s="613"/>
      <c r="E5" s="324"/>
      <c r="F5" s="325"/>
      <c r="G5" s="326"/>
      <c r="H5" s="300"/>
      <c r="I5" s="327"/>
      <c r="J5" s="328"/>
      <c r="K5" s="297"/>
      <c r="L5" s="329"/>
      <c r="M5" s="330"/>
      <c r="N5" s="325"/>
      <c r="O5" s="331"/>
      <c r="P5" s="332"/>
      <c r="Q5" s="332"/>
      <c r="R5" s="332"/>
      <c r="S5" s="333"/>
      <c r="T5" s="334"/>
      <c r="U5" s="325"/>
      <c r="V5" s="209"/>
      <c r="W5" s="300"/>
      <c r="X5" s="330"/>
      <c r="Y5" s="335"/>
      <c r="Z5" s="300"/>
      <c r="AA5" s="762"/>
      <c r="AB5" s="767"/>
      <c r="AC5" s="759"/>
      <c r="AD5" s="334"/>
      <c r="AE5" s="337"/>
      <c r="AF5" s="331"/>
      <c r="AG5" s="300"/>
      <c r="AH5" s="330"/>
      <c r="AI5" s="335"/>
      <c r="AJ5" s="300"/>
      <c r="AK5" s="329"/>
      <c r="AL5" s="328"/>
      <c r="AM5" s="338"/>
      <c r="AN5" s="331"/>
      <c r="AO5" s="332"/>
      <c r="AP5" s="332"/>
      <c r="AQ5" s="332"/>
      <c r="AR5" s="333"/>
      <c r="AS5" s="339"/>
      <c r="AT5" s="340"/>
      <c r="AU5" s="337"/>
      <c r="AV5" s="209"/>
      <c r="AW5" s="300"/>
      <c r="AX5" s="336"/>
      <c r="AY5" s="328"/>
      <c r="AZ5" s="300"/>
      <c r="BA5" s="774"/>
      <c r="BB5" s="803"/>
      <c r="BC5" s="798"/>
      <c r="BD5" s="341"/>
      <c r="BE5" s="342"/>
      <c r="BF5" s="343"/>
      <c r="BG5" s="209"/>
      <c r="BH5" s="344"/>
      <c r="BI5" s="333"/>
      <c r="BJ5" s="329"/>
      <c r="BK5" s="328"/>
      <c r="BL5" s="785"/>
      <c r="BM5" s="793"/>
      <c r="BN5" s="790"/>
      <c r="BO5" s="333"/>
      <c r="BP5" s="314"/>
      <c r="BQ5" s="345"/>
      <c r="BR5" s="209"/>
      <c r="BS5" s="346"/>
      <c r="BT5" s="347"/>
      <c r="BU5" s="348"/>
      <c r="BV5" s="349"/>
      <c r="BW5" s="349"/>
      <c r="BX5" s="350"/>
      <c r="BY5" s="314"/>
      <c r="BZ5" s="213"/>
      <c r="CA5" s="351"/>
      <c r="CB5" s="352"/>
      <c r="CC5" s="353"/>
      <c r="CD5" s="659"/>
      <c r="CE5" s="660"/>
      <c r="CF5" s="661"/>
      <c r="CG5" s="314"/>
      <c r="CH5" s="213"/>
      <c r="CI5" s="351"/>
      <c r="CJ5" s="352"/>
      <c r="CK5" s="353"/>
      <c r="CL5" s="674"/>
      <c r="CM5" s="675"/>
      <c r="CN5" s="676"/>
      <c r="CO5" s="314"/>
      <c r="CP5" s="696"/>
      <c r="CQ5" s="356"/>
      <c r="CR5" s="354"/>
      <c r="CS5" s="355"/>
      <c r="CT5" s="319"/>
      <c r="CU5" s="215"/>
      <c r="CV5" s="357"/>
      <c r="CW5" s="702"/>
      <c r="CX5" s="702"/>
      <c r="CZ5" s="215"/>
      <c r="DA5" s="354"/>
      <c r="DB5" s="319"/>
    </row>
    <row r="6" spans="1:106" s="136" customFormat="1" ht="134.25" x14ac:dyDescent="0.2">
      <c r="B6" s="181"/>
      <c r="C6" s="619" t="s">
        <v>104</v>
      </c>
      <c r="D6" s="614"/>
      <c r="E6" s="361" t="s">
        <v>92</v>
      </c>
      <c r="F6" s="362" t="s">
        <v>103</v>
      </c>
      <c r="G6" s="363" t="s">
        <v>106</v>
      </c>
      <c r="H6" s="130" t="s">
        <v>87</v>
      </c>
      <c r="I6" s="201" t="s">
        <v>80</v>
      </c>
      <c r="J6" s="129" t="s">
        <v>128</v>
      </c>
      <c r="K6" s="132" t="s">
        <v>89</v>
      </c>
      <c r="L6" s="202" t="s">
        <v>91</v>
      </c>
      <c r="M6" s="203" t="s">
        <v>0</v>
      </c>
      <c r="N6" s="362" t="s">
        <v>103</v>
      </c>
      <c r="O6" s="364" t="s">
        <v>105</v>
      </c>
      <c r="P6" s="128" t="s">
        <v>0</v>
      </c>
      <c r="Q6" s="128" t="s">
        <v>65</v>
      </c>
      <c r="R6" s="128" t="s">
        <v>1</v>
      </c>
      <c r="S6" s="128" t="s">
        <v>2</v>
      </c>
      <c r="T6" s="365" t="s">
        <v>67</v>
      </c>
      <c r="U6" s="362" t="s">
        <v>103</v>
      </c>
      <c r="V6" s="364" t="s">
        <v>102</v>
      </c>
      <c r="W6" s="130" t="s">
        <v>0</v>
      </c>
      <c r="X6" s="203" t="s">
        <v>1</v>
      </c>
      <c r="Y6" s="204" t="s">
        <v>67</v>
      </c>
      <c r="Z6" s="130" t="s">
        <v>21</v>
      </c>
      <c r="AA6" s="763" t="s">
        <v>66</v>
      </c>
      <c r="AB6" s="768" t="s">
        <v>196</v>
      </c>
      <c r="AC6" s="760" t="s">
        <v>197</v>
      </c>
      <c r="AD6" s="365" t="s">
        <v>80</v>
      </c>
      <c r="AE6" s="366" t="s">
        <v>103</v>
      </c>
      <c r="AF6" s="364" t="s">
        <v>106</v>
      </c>
      <c r="AG6" s="130" t="s">
        <v>87</v>
      </c>
      <c r="AH6" s="206" t="s">
        <v>80</v>
      </c>
      <c r="AI6" s="204" t="s">
        <v>128</v>
      </c>
      <c r="AJ6" s="132" t="s">
        <v>89</v>
      </c>
      <c r="AK6" s="202" t="s">
        <v>91</v>
      </c>
      <c r="AL6" s="129" t="s">
        <v>0</v>
      </c>
      <c r="AM6" s="142" t="s">
        <v>103</v>
      </c>
      <c r="AN6" s="364" t="s">
        <v>105</v>
      </c>
      <c r="AO6" s="128" t="s">
        <v>0</v>
      </c>
      <c r="AP6" s="128" t="s">
        <v>65</v>
      </c>
      <c r="AQ6" s="128" t="s">
        <v>1</v>
      </c>
      <c r="AR6" s="128" t="s">
        <v>2</v>
      </c>
      <c r="AS6" s="207" t="s">
        <v>3</v>
      </c>
      <c r="AT6" s="367" t="s">
        <v>67</v>
      </c>
      <c r="AU6" s="366" t="s">
        <v>103</v>
      </c>
      <c r="AV6" s="364" t="s">
        <v>102</v>
      </c>
      <c r="AW6" s="130" t="s">
        <v>0</v>
      </c>
      <c r="AX6" s="205" t="s">
        <v>1</v>
      </c>
      <c r="AY6" s="129" t="s">
        <v>67</v>
      </c>
      <c r="AZ6" s="130" t="s">
        <v>21</v>
      </c>
      <c r="BA6" s="775" t="s">
        <v>66</v>
      </c>
      <c r="BB6" s="804" t="s">
        <v>196</v>
      </c>
      <c r="BC6" s="799" t="s">
        <v>197</v>
      </c>
      <c r="BD6" s="368" t="s">
        <v>80</v>
      </c>
      <c r="BE6" s="369" t="s">
        <v>104</v>
      </c>
      <c r="BF6" s="370" t="s">
        <v>103</v>
      </c>
      <c r="BG6" s="210" t="s">
        <v>102</v>
      </c>
      <c r="BH6" s="371" t="s">
        <v>0</v>
      </c>
      <c r="BI6" s="141" t="s">
        <v>86</v>
      </c>
      <c r="BJ6" s="202" t="s">
        <v>88</v>
      </c>
      <c r="BK6" s="129" t="s">
        <v>87</v>
      </c>
      <c r="BL6" s="786" t="s">
        <v>21</v>
      </c>
      <c r="BM6" s="794" t="s">
        <v>196</v>
      </c>
      <c r="BN6" s="791" t="s">
        <v>197</v>
      </c>
      <c r="BO6" s="141" t="s">
        <v>80</v>
      </c>
      <c r="BP6" s="315"/>
      <c r="BQ6" s="372" t="s">
        <v>103</v>
      </c>
      <c r="BR6" s="210" t="s">
        <v>102</v>
      </c>
      <c r="BS6" s="208" t="s">
        <v>0</v>
      </c>
      <c r="BT6" s="196" t="s">
        <v>86</v>
      </c>
      <c r="BU6" s="197" t="s">
        <v>88</v>
      </c>
      <c r="BV6" s="131" t="s">
        <v>66</v>
      </c>
      <c r="BW6" s="131" t="s">
        <v>90</v>
      </c>
      <c r="BX6" s="373" t="s">
        <v>10</v>
      </c>
      <c r="BY6" s="315"/>
      <c r="BZ6" s="214" t="s">
        <v>69</v>
      </c>
      <c r="CA6" s="212" t="s">
        <v>99</v>
      </c>
      <c r="CB6" s="140" t="s">
        <v>100</v>
      </c>
      <c r="CC6" s="689" t="s">
        <v>101</v>
      </c>
      <c r="CD6" s="662" t="s">
        <v>99</v>
      </c>
      <c r="CE6" s="663" t="s">
        <v>100</v>
      </c>
      <c r="CF6" s="664" t="s">
        <v>101</v>
      </c>
      <c r="CG6" s="315"/>
      <c r="CH6" s="214" t="s">
        <v>98</v>
      </c>
      <c r="CI6" s="374" t="str">
        <f>CA6</f>
        <v>U17 2000 / 01/ 02/ 03</v>
      </c>
      <c r="CJ6" s="139" t="str">
        <f>CB6</f>
        <v>U13 2004 / 05 / 06</v>
      </c>
      <c r="CK6" s="317" t="str">
        <f>CC6</f>
        <v>U10 2007/08/09 jünger</v>
      </c>
      <c r="CL6" s="677" t="s">
        <v>99</v>
      </c>
      <c r="CM6" s="678" t="s">
        <v>100</v>
      </c>
      <c r="CN6" s="679" t="s">
        <v>101</v>
      </c>
      <c r="CO6" s="315"/>
      <c r="CP6" s="697"/>
      <c r="CQ6" s="375" t="str">
        <f>BE6</f>
        <v>Mädchenriege</v>
      </c>
      <c r="CR6" s="509" t="s">
        <v>148</v>
      </c>
      <c r="CS6" s="510" t="s">
        <v>73</v>
      </c>
      <c r="CT6" s="511" t="s">
        <v>151</v>
      </c>
      <c r="CU6" s="567" t="s">
        <v>118</v>
      </c>
      <c r="CV6" s="216" t="s">
        <v>119</v>
      </c>
      <c r="CW6" s="703" t="s">
        <v>186</v>
      </c>
      <c r="CX6" s="703" t="s">
        <v>45</v>
      </c>
      <c r="CZ6" s="138" t="s">
        <v>47</v>
      </c>
      <c r="DA6" s="629"/>
      <c r="DB6" s="630" t="str">
        <f>CQ6</f>
        <v>Mädchenriege</v>
      </c>
    </row>
    <row r="7" spans="1:106" s="133" customFormat="1" ht="9.75" customHeight="1" thickBot="1" x14ac:dyDescent="0.3">
      <c r="B7" s="182"/>
      <c r="C7" s="620"/>
      <c r="D7" s="615"/>
      <c r="E7" s="376"/>
      <c r="F7" s="377"/>
      <c r="G7" s="378"/>
      <c r="H7" s="303"/>
      <c r="I7" s="379"/>
      <c r="J7" s="380"/>
      <c r="K7" s="301"/>
      <c r="L7" s="381"/>
      <c r="M7" s="382"/>
      <c r="N7" s="377"/>
      <c r="O7" s="383"/>
      <c r="P7" s="384"/>
      <c r="Q7" s="385"/>
      <c r="R7" s="385"/>
      <c r="S7" s="386"/>
      <c r="T7" s="387"/>
      <c r="U7" s="377"/>
      <c r="V7" s="388"/>
      <c r="W7" s="303"/>
      <c r="X7" s="382"/>
      <c r="Y7" s="389"/>
      <c r="Z7" s="303"/>
      <c r="AA7" s="764"/>
      <c r="AB7" s="769"/>
      <c r="AC7" s="761"/>
      <c r="AD7" s="387"/>
      <c r="AE7" s="391"/>
      <c r="AF7" s="383"/>
      <c r="AG7" s="303"/>
      <c r="AH7" s="382"/>
      <c r="AI7" s="389"/>
      <c r="AJ7" s="303"/>
      <c r="AK7" s="381"/>
      <c r="AL7" s="380"/>
      <c r="AM7" s="392"/>
      <c r="AN7" s="383"/>
      <c r="AO7" s="384"/>
      <c r="AP7" s="385"/>
      <c r="AQ7" s="385"/>
      <c r="AR7" s="386"/>
      <c r="AS7" s="393"/>
      <c r="AT7" s="394"/>
      <c r="AU7" s="391"/>
      <c r="AV7" s="388"/>
      <c r="AW7" s="303"/>
      <c r="AX7" s="390"/>
      <c r="AY7" s="380"/>
      <c r="AZ7" s="303"/>
      <c r="BA7" s="776"/>
      <c r="BB7" s="805"/>
      <c r="BC7" s="800"/>
      <c r="BD7" s="395"/>
      <c r="BE7" s="396"/>
      <c r="BF7" s="397"/>
      <c r="BG7" s="398"/>
      <c r="BH7" s="399"/>
      <c r="BI7" s="400"/>
      <c r="BJ7" s="784"/>
      <c r="BK7" s="783"/>
      <c r="BL7" s="787"/>
      <c r="BM7" s="795"/>
      <c r="BN7" s="792"/>
      <c r="BO7" s="400"/>
      <c r="BP7" s="314"/>
      <c r="BQ7" s="401"/>
      <c r="BR7" s="398"/>
      <c r="BS7" s="402"/>
      <c r="BT7" s="403"/>
      <c r="BU7" s="404"/>
      <c r="BV7" s="405"/>
      <c r="BW7" s="405"/>
      <c r="BX7" s="406"/>
      <c r="BY7" s="314"/>
      <c r="BZ7" s="407"/>
      <c r="CA7" s="408"/>
      <c r="CB7" s="409"/>
      <c r="CC7" s="410"/>
      <c r="CD7" s="665"/>
      <c r="CE7" s="666"/>
      <c r="CF7" s="667"/>
      <c r="CG7" s="314"/>
      <c r="CH7" s="407"/>
      <c r="CI7" s="408"/>
      <c r="CJ7" s="409"/>
      <c r="CK7" s="410"/>
      <c r="CL7" s="680"/>
      <c r="CM7" s="681"/>
      <c r="CN7" s="682"/>
      <c r="CO7" s="314"/>
      <c r="CP7" s="698"/>
      <c r="CQ7" s="414"/>
      <c r="CR7" s="412"/>
      <c r="CS7" s="413"/>
      <c r="CT7" s="411"/>
      <c r="CU7" s="415"/>
      <c r="CV7" s="416"/>
      <c r="CW7" s="704"/>
      <c r="CX7" s="704"/>
      <c r="CZ7" s="415"/>
      <c r="DA7" s="412"/>
      <c r="DB7" s="411"/>
    </row>
    <row r="8" spans="1:106" s="190" customFormat="1" ht="15.75" customHeight="1" x14ac:dyDescent="0.25">
      <c r="B8" s="184"/>
      <c r="C8" s="621"/>
      <c r="D8" s="616" t="s">
        <v>129</v>
      </c>
      <c r="E8" s="420"/>
      <c r="F8" s="421"/>
      <c r="G8" s="422">
        <f>SUM(H8:M8)/5</f>
        <v>0</v>
      </c>
      <c r="H8" s="423"/>
      <c r="I8" s="424"/>
      <c r="J8" s="425"/>
      <c r="K8" s="426"/>
      <c r="L8" s="424"/>
      <c r="M8" s="427"/>
      <c r="N8" s="421"/>
      <c r="O8" s="428">
        <f>SUM(P8:T8)/5</f>
        <v>0</v>
      </c>
      <c r="P8" s="423"/>
      <c r="Q8" s="423"/>
      <c r="R8" s="423"/>
      <c r="S8" s="426"/>
      <c r="T8" s="429"/>
      <c r="U8" s="421"/>
      <c r="V8" s="428">
        <f>SUM(W8:AD8)/5</f>
        <v>0</v>
      </c>
      <c r="W8" s="423"/>
      <c r="X8" s="424"/>
      <c r="Y8" s="425"/>
      <c r="Z8" s="423"/>
      <c r="AA8" s="765"/>
      <c r="AB8" s="770"/>
      <c r="AC8" s="771"/>
      <c r="AD8" s="429"/>
      <c r="AE8" s="430"/>
      <c r="AF8" s="428">
        <f>SUM(AG8:AL8)/5</f>
        <v>0</v>
      </c>
      <c r="AG8" s="423"/>
      <c r="AH8" s="424"/>
      <c r="AI8" s="425"/>
      <c r="AJ8" s="423"/>
      <c r="AK8" s="424"/>
      <c r="AL8" s="425"/>
      <c r="AM8" s="431"/>
      <c r="AN8" s="428">
        <f>SUM(AO8:AT8)/5</f>
        <v>0</v>
      </c>
      <c r="AO8" s="423"/>
      <c r="AP8" s="423"/>
      <c r="AQ8" s="423"/>
      <c r="AR8" s="423"/>
      <c r="AS8" s="432"/>
      <c r="AT8" s="433"/>
      <c r="AU8" s="434"/>
      <c r="AV8" s="428">
        <f>SUM(AW8:BD8)/5</f>
        <v>0</v>
      </c>
      <c r="AW8" s="423"/>
      <c r="AX8" s="424"/>
      <c r="AY8" s="425"/>
      <c r="AZ8" s="423"/>
      <c r="BA8" s="777"/>
      <c r="BB8" s="806"/>
      <c r="BC8" s="801"/>
      <c r="BD8" s="435"/>
      <c r="BE8" s="436">
        <f>C8</f>
        <v>0</v>
      </c>
      <c r="BF8" s="437"/>
      <c r="BG8" s="438">
        <f>SUM(BH8:BM8)/5</f>
        <v>0</v>
      </c>
      <c r="BH8" s="423"/>
      <c r="BI8" s="423"/>
      <c r="BJ8" s="424"/>
      <c r="BK8" s="779"/>
      <c r="BL8" s="788"/>
      <c r="BM8" s="796"/>
      <c r="BN8" s="781"/>
      <c r="BO8" s="423"/>
      <c r="BP8" s="183"/>
      <c r="BQ8" s="439"/>
      <c r="BR8" s="428">
        <f>SUM(BS8:BX8)/5</f>
        <v>0</v>
      </c>
      <c r="BS8" s="423"/>
      <c r="BT8" s="424"/>
      <c r="BU8" s="425"/>
      <c r="BV8" s="426"/>
      <c r="BW8" s="426"/>
      <c r="BX8" s="435"/>
      <c r="BY8" s="183"/>
      <c r="BZ8" s="440">
        <f>SUM(CA8:CC8)</f>
        <v>0</v>
      </c>
      <c r="CA8" s="423"/>
      <c r="CB8" s="426"/>
      <c r="CC8" s="435"/>
      <c r="CD8" s="668"/>
      <c r="CE8" s="669"/>
      <c r="CF8" s="670"/>
      <c r="CG8" s="183"/>
      <c r="CH8" s="441">
        <f>SUM(CI8:CK8)</f>
        <v>0</v>
      </c>
      <c r="CI8" s="423"/>
      <c r="CJ8" s="426"/>
      <c r="CK8" s="435"/>
      <c r="CL8" s="683"/>
      <c r="CM8" s="684"/>
      <c r="CN8" s="685"/>
      <c r="CO8" s="183"/>
      <c r="CP8" s="699"/>
      <c r="CQ8" s="442">
        <f>BE8</f>
        <v>0</v>
      </c>
      <c r="CR8" s="505"/>
      <c r="CS8" s="508"/>
      <c r="CT8" s="507"/>
      <c r="CU8" s="443"/>
      <c r="CV8" s="444"/>
      <c r="CW8" s="705"/>
      <c r="CX8" s="705"/>
      <c r="CZ8" s="568">
        <f>E8</f>
        <v>0</v>
      </c>
      <c r="DA8" s="627"/>
      <c r="DB8" s="569" t="s">
        <v>129</v>
      </c>
    </row>
    <row r="9" spans="1:106" s="192" customFormat="1" ht="14.25" customHeight="1" thickBot="1" x14ac:dyDescent="0.3">
      <c r="B9" s="447">
        <f>'JTT Maedchen'!O29</f>
        <v>0</v>
      </c>
      <c r="C9" s="622" t="str">
        <f>'JTT Maedchen'!G12</f>
        <v>…..</v>
      </c>
      <c r="D9" s="617">
        <f>'JTT Maedchen'!I12</f>
        <v>0</v>
      </c>
      <c r="E9" s="448">
        <f>SUM(G9+O9+V9+AF9+AN9+AV9+BG9+BR9)</f>
        <v>0</v>
      </c>
      <c r="F9" s="449"/>
      <c r="G9" s="450">
        <f>SUM(H9:M9)/4</f>
        <v>0</v>
      </c>
      <c r="H9" s="186">
        <f>'JTT Maedchen'!J96</f>
        <v>0</v>
      </c>
      <c r="I9" s="198">
        <f>'JTT Maedchen'!K96</f>
        <v>0</v>
      </c>
      <c r="J9" s="199">
        <f>'JTT Maedchen'!L96</f>
        <v>0</v>
      </c>
      <c r="K9" s="185">
        <f>'JTT Maedchen'!M96</f>
        <v>0</v>
      </c>
      <c r="L9" s="198">
        <f>'JTT Maedchen'!N96</f>
        <v>0</v>
      </c>
      <c r="M9" s="451">
        <f>'JTT Maedchen'!O96</f>
        <v>0</v>
      </c>
      <c r="N9" s="449"/>
      <c r="O9" s="211">
        <f t="shared" ref="O9" si="0">SUM(P9:T9)/5</f>
        <v>0</v>
      </c>
      <c r="P9" s="186">
        <f>'JTT Maedchen'!J121</f>
        <v>0</v>
      </c>
      <c r="Q9" s="186">
        <f>'JTT Maedchen'!K121</f>
        <v>0</v>
      </c>
      <c r="R9" s="186">
        <f>'JTT Maedchen'!L121</f>
        <v>0</v>
      </c>
      <c r="S9" s="185">
        <f>'JTT Maedchen'!M121</f>
        <v>0</v>
      </c>
      <c r="T9" s="188">
        <f>'JTT Maedchen'!N121</f>
        <v>0</v>
      </c>
      <c r="U9" s="449"/>
      <c r="V9" s="211">
        <f t="shared" ref="V9" si="1">SUM(W9:AD9)/5</f>
        <v>0</v>
      </c>
      <c r="W9" s="186">
        <f>'JTT Maedchen'!J148</f>
        <v>0</v>
      </c>
      <c r="X9" s="198">
        <f>'JTT Maedchen'!K148</f>
        <v>0</v>
      </c>
      <c r="Y9" s="199">
        <f>'JTT Maedchen'!L148</f>
        <v>0</v>
      </c>
      <c r="Z9" s="186">
        <f>'JTT Maedchen'!M148</f>
        <v>0</v>
      </c>
      <c r="AA9" s="766">
        <f>'JTT Maedchen'!N148</f>
        <v>0</v>
      </c>
      <c r="AB9" s="772">
        <f>'JTT Maedchen'!O148</f>
        <v>0</v>
      </c>
      <c r="AC9" s="773">
        <f>'JTT Maedchen'!P148</f>
        <v>0</v>
      </c>
      <c r="AD9" s="188">
        <f>'JTT Maedchen'!Q148</f>
        <v>0</v>
      </c>
      <c r="AE9" s="452"/>
      <c r="AF9" s="211">
        <f>SUM(AG9:AL9)/4</f>
        <v>0</v>
      </c>
      <c r="AG9" s="186">
        <f>'JTT Maedchen'!J168</f>
        <v>0</v>
      </c>
      <c r="AH9" s="198">
        <f>'JTT Maedchen'!K168</f>
        <v>0</v>
      </c>
      <c r="AI9" s="199">
        <f>'JTT Maedchen'!L168</f>
        <v>0</v>
      </c>
      <c r="AJ9" s="186">
        <f>'JTT Maedchen'!M168</f>
        <v>0</v>
      </c>
      <c r="AK9" s="198">
        <f>'JTT Maedchen'!N168</f>
        <v>0</v>
      </c>
      <c r="AL9" s="199">
        <f>'JTT Maedchen'!O168</f>
        <v>0</v>
      </c>
      <c r="AM9" s="187"/>
      <c r="AN9" s="211">
        <f t="shared" ref="AN9" si="2">SUM(AO9:AT9)/5</f>
        <v>0</v>
      </c>
      <c r="AO9" s="186">
        <f>'JTT Maedchen'!J195</f>
        <v>0</v>
      </c>
      <c r="AP9" s="186">
        <f>'JTT Maedchen'!K195</f>
        <v>0</v>
      </c>
      <c r="AQ9" s="186">
        <f>'JTT Maedchen'!L195</f>
        <v>0</v>
      </c>
      <c r="AR9" s="186">
        <f>'JTT Maedchen'!M195</f>
        <v>0</v>
      </c>
      <c r="AS9" s="200">
        <f>'JTT Maedchen'!N195</f>
        <v>0</v>
      </c>
      <c r="AT9" s="453">
        <f>'JTT Maedchen'!O195</f>
        <v>0</v>
      </c>
      <c r="AU9" s="454"/>
      <c r="AV9" s="211">
        <f t="shared" ref="AV9" si="3">SUM(AW9:BD9)/5</f>
        <v>0</v>
      </c>
      <c r="AW9" s="186">
        <f>'JTT Maedchen'!J223</f>
        <v>0</v>
      </c>
      <c r="AX9" s="198">
        <f>'JTT Maedchen'!K223</f>
        <v>0</v>
      </c>
      <c r="AY9" s="199">
        <f>'JTT Maedchen'!L223</f>
        <v>0</v>
      </c>
      <c r="AZ9" s="186">
        <f>'JTT Maedchen'!M223</f>
        <v>0</v>
      </c>
      <c r="BA9" s="778">
        <f>'JTT Maedchen'!N223</f>
        <v>0</v>
      </c>
      <c r="BB9" s="807">
        <f>'JTT Maedchen'!O223</f>
        <v>0</v>
      </c>
      <c r="BC9" s="802">
        <f>'JTT Maedchen'!P223</f>
        <v>0</v>
      </c>
      <c r="BD9" s="318">
        <f>'JTT Maedchen'!Q223</f>
        <v>0</v>
      </c>
      <c r="BE9" s="455">
        <f>D9</f>
        <v>0</v>
      </c>
      <c r="BF9" s="456"/>
      <c r="BG9" s="457">
        <f>SUM(BH9:BO9)/5</f>
        <v>0</v>
      </c>
      <c r="BH9" s="186">
        <f>'JTT Maedchen'!J262</f>
        <v>0</v>
      </c>
      <c r="BI9" s="186">
        <f>'JTT Maedchen'!K262</f>
        <v>0</v>
      </c>
      <c r="BJ9" s="198">
        <f>'JTT Maedchen'!L262</f>
        <v>0</v>
      </c>
      <c r="BK9" s="780">
        <f>'JTT Maedchen'!M262</f>
        <v>0</v>
      </c>
      <c r="BL9" s="789">
        <f>'JTT Maedchen'!N262</f>
        <v>0</v>
      </c>
      <c r="BM9" s="797">
        <f>'JTT Maedchen'!O262</f>
        <v>0</v>
      </c>
      <c r="BN9" s="782">
        <f>'JTT Maedchen'!P262</f>
        <v>0</v>
      </c>
      <c r="BO9" s="186">
        <f>'JTT Maedchen'!Q262</f>
        <v>0</v>
      </c>
      <c r="BP9" s="458"/>
      <c r="BQ9" s="459"/>
      <c r="BR9" s="211">
        <f t="shared" ref="BR9" si="4">SUM(BS9:BX9)/5</f>
        <v>0</v>
      </c>
      <c r="BS9" s="186">
        <f>'JTT Maedchen'!J300</f>
        <v>0</v>
      </c>
      <c r="BT9" s="198">
        <f>'JTT Maedchen'!K300</f>
        <v>0</v>
      </c>
      <c r="BU9" s="199">
        <f>'JTT Maedchen'!L300</f>
        <v>0</v>
      </c>
      <c r="BV9" s="185">
        <f>'JTT Maedchen'!M300</f>
        <v>0</v>
      </c>
      <c r="BW9" s="185">
        <f>'JTT Maedchen'!N300</f>
        <v>0</v>
      </c>
      <c r="BX9" s="318">
        <f>'JTT Maedchen'!O300</f>
        <v>0</v>
      </c>
      <c r="BY9" s="316"/>
      <c r="BZ9" s="690">
        <f>SUM(CA9:CC9)</f>
        <v>0</v>
      </c>
      <c r="CA9" s="691">
        <f>'JTT Maedchen'!G62</f>
        <v>0</v>
      </c>
      <c r="CB9" s="692">
        <f>'JTT Maedchen'!I62</f>
        <v>0</v>
      </c>
      <c r="CC9" s="693">
        <f>'JTT Maedchen'!N62</f>
        <v>0</v>
      </c>
      <c r="CD9" s="671">
        <f>'JTT Maedchen'!G64</f>
        <v>0</v>
      </c>
      <c r="CE9" s="672">
        <f>'JTT Maedchen'!I64</f>
        <v>0</v>
      </c>
      <c r="CF9" s="673">
        <f>'JTT Maedchen'!N64</f>
        <v>0</v>
      </c>
      <c r="CG9" s="316"/>
      <c r="CH9" s="694">
        <f>SUM(CI9:CK9)</f>
        <v>0</v>
      </c>
      <c r="CI9" s="691">
        <f>'JTT Maedchen'!G71</f>
        <v>0</v>
      </c>
      <c r="CJ9" s="692">
        <f>'JTT Maedchen'!I71</f>
        <v>0</v>
      </c>
      <c r="CK9" s="693">
        <f>'JTT Maedchen'!N71</f>
        <v>0</v>
      </c>
      <c r="CL9" s="686">
        <f>'JTT Maedchen'!G73</f>
        <v>0</v>
      </c>
      <c r="CM9" s="687">
        <f>'JTT Maedchen'!I73</f>
        <v>0</v>
      </c>
      <c r="CN9" s="688">
        <f>'JTT Maedchen'!N73</f>
        <v>0</v>
      </c>
      <c r="CO9" s="316"/>
      <c r="CP9" s="700" t="str">
        <f>C9</f>
        <v>…..</v>
      </c>
      <c r="CQ9" s="460">
        <f>D9</f>
        <v>0</v>
      </c>
      <c r="CR9" s="506">
        <f>'JTT Maedchen'!H41</f>
        <v>0</v>
      </c>
      <c r="CS9" s="512">
        <f>'JTT Maedchen'!H42</f>
        <v>0</v>
      </c>
      <c r="CT9" s="190">
        <f>'JTT Maedchen'!F44</f>
        <v>0</v>
      </c>
      <c r="CU9" s="189">
        <f>'JTT Maedchen'!K44</f>
        <v>0</v>
      </c>
      <c r="CV9" s="217">
        <f>'JTT Maedchen'!O44</f>
        <v>0</v>
      </c>
      <c r="CW9" s="706">
        <f>'JTT Maedchen'!G15</f>
        <v>0</v>
      </c>
      <c r="CX9" s="706">
        <f>'JTT Maedchen'!G18</f>
        <v>0</v>
      </c>
      <c r="CZ9" s="570">
        <f>E9</f>
        <v>0</v>
      </c>
      <c r="DA9" s="628" t="str">
        <f>CP9</f>
        <v>…..</v>
      </c>
      <c r="DB9" s="571">
        <f>CQ9</f>
        <v>0</v>
      </c>
    </row>
    <row r="10" spans="1:106" s="195" customFormat="1" ht="13.5" customHeight="1" x14ac:dyDescent="0.25">
      <c r="B10" s="170"/>
      <c r="C10" s="171"/>
      <c r="D10" s="171"/>
      <c r="E10" s="172"/>
      <c r="F10" s="173"/>
      <c r="G10" s="172"/>
      <c r="H10" s="172"/>
      <c r="I10" s="172"/>
      <c r="J10" s="172"/>
      <c r="K10" s="172"/>
      <c r="L10" s="172"/>
      <c r="M10" s="172"/>
      <c r="N10" s="173"/>
      <c r="O10" s="172"/>
      <c r="P10" s="168"/>
      <c r="Q10" s="168"/>
      <c r="R10" s="168"/>
      <c r="S10" s="172"/>
      <c r="T10" s="172"/>
      <c r="U10" s="173"/>
      <c r="V10" s="172"/>
      <c r="W10" s="172"/>
      <c r="X10" s="172"/>
      <c r="Y10" s="172"/>
      <c r="Z10" s="172"/>
      <c r="AA10" s="172"/>
      <c r="AB10" s="172"/>
      <c r="AC10" s="172"/>
      <c r="AD10" s="172"/>
      <c r="AE10" s="173"/>
      <c r="AF10" s="172"/>
      <c r="AG10" s="172"/>
      <c r="AH10" s="172"/>
      <c r="AI10" s="172"/>
      <c r="AJ10" s="172"/>
      <c r="AK10" s="172"/>
      <c r="AL10" s="172"/>
      <c r="AM10" s="173"/>
      <c r="AN10" s="172"/>
      <c r="AO10" s="168"/>
      <c r="AP10" s="168"/>
      <c r="AQ10" s="168"/>
      <c r="AR10" s="168"/>
      <c r="AS10" s="168"/>
      <c r="AT10" s="168"/>
      <c r="AU10" s="173"/>
      <c r="AV10" s="172"/>
      <c r="AW10" s="172"/>
      <c r="AX10" s="172"/>
      <c r="AY10" s="172"/>
      <c r="AZ10" s="172"/>
      <c r="BA10" s="172"/>
      <c r="BB10" s="172"/>
      <c r="BC10" s="172"/>
      <c r="BD10" s="172"/>
      <c r="BE10" s="171"/>
      <c r="BF10" s="174"/>
      <c r="BG10" s="172"/>
      <c r="BH10" s="168"/>
      <c r="BI10" s="168"/>
      <c r="BJ10" s="168"/>
      <c r="BK10" s="168"/>
      <c r="BL10" s="172"/>
      <c r="BM10" s="172"/>
      <c r="BN10" s="172"/>
      <c r="BO10" s="172"/>
      <c r="BP10" s="172"/>
      <c r="BQ10" s="173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U10" s="172"/>
      <c r="CV10" s="175"/>
      <c r="CW10" s="320"/>
      <c r="CX10" s="320"/>
      <c r="CY10" s="175"/>
      <c r="CZ10" s="134"/>
      <c r="DA10" s="134"/>
    </row>
    <row r="11" spans="1:106" ht="13.5" customHeight="1" x14ac:dyDescent="0.25">
      <c r="CR11" s="195"/>
      <c r="CS11" s="195"/>
      <c r="CT11" s="195"/>
      <c r="CW11" s="320"/>
      <c r="CX11" s="320"/>
    </row>
    <row r="12" spans="1:106" ht="13.5" customHeight="1" x14ac:dyDescent="0.25">
      <c r="CR12" s="195"/>
      <c r="CS12" s="195"/>
      <c r="CT12" s="195"/>
      <c r="CW12" s="320"/>
      <c r="CX12" s="320"/>
    </row>
    <row r="13" spans="1:106" ht="13.5" customHeight="1" x14ac:dyDescent="0.25">
      <c r="CW13" s="320"/>
      <c r="CX13" s="320"/>
    </row>
    <row r="14" spans="1:106" ht="13.5" customHeight="1" x14ac:dyDescent="0.25">
      <c r="CW14" s="320"/>
      <c r="CX14" s="320"/>
    </row>
    <row r="15" spans="1:106" ht="13.5" customHeight="1" x14ac:dyDescent="0.25">
      <c r="CW15" s="320"/>
      <c r="CX15" s="320"/>
    </row>
    <row r="16" spans="1:106" ht="13.5" customHeight="1" x14ac:dyDescent="0.25">
      <c r="CW16" s="320"/>
      <c r="CX16" s="320"/>
    </row>
    <row r="17" spans="2:105" ht="13.5" customHeight="1" x14ac:dyDescent="0.25">
      <c r="CW17" s="320"/>
      <c r="CX17" s="320"/>
    </row>
    <row r="18" spans="2:105" ht="13.5" customHeight="1" x14ac:dyDescent="0.2"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G18" s="175"/>
      <c r="CH18" s="175"/>
      <c r="CI18" s="175"/>
      <c r="CJ18" s="175"/>
      <c r="CK18" s="175"/>
      <c r="CO18" s="175"/>
      <c r="CW18" s="320"/>
      <c r="CX18" s="320"/>
      <c r="CZ18" s="175"/>
      <c r="DA18" s="175"/>
    </row>
    <row r="19" spans="2:105" x14ac:dyDescent="0.25">
      <c r="CW19" s="320"/>
      <c r="CX19" s="320"/>
      <c r="CZ19" s="175"/>
    </row>
    <row r="20" spans="2:105" x14ac:dyDescent="0.25">
      <c r="CW20" s="320"/>
      <c r="CX20" s="320"/>
      <c r="CZ20" s="175"/>
    </row>
    <row r="21" spans="2:105" x14ac:dyDescent="0.25">
      <c r="CW21" s="320"/>
      <c r="CX21" s="320"/>
      <c r="CZ21" s="175"/>
    </row>
    <row r="22" spans="2:105" x14ac:dyDescent="0.25">
      <c r="CW22" s="320"/>
      <c r="CX22" s="320"/>
      <c r="CZ22" s="175"/>
    </row>
    <row r="23" spans="2:105" x14ac:dyDescent="0.25">
      <c r="CW23" s="320"/>
      <c r="CX23" s="320"/>
      <c r="CZ23" s="175"/>
    </row>
    <row r="24" spans="2:105" x14ac:dyDescent="0.25">
      <c r="CW24" s="320"/>
      <c r="CX24" s="320"/>
      <c r="CZ24" s="175"/>
    </row>
    <row r="25" spans="2:105" x14ac:dyDescent="0.25">
      <c r="CW25" s="320"/>
      <c r="CX25" s="320"/>
      <c r="CZ25" s="175"/>
    </row>
    <row r="26" spans="2:105" x14ac:dyDescent="0.25">
      <c r="CW26" s="320"/>
      <c r="CX26" s="320"/>
      <c r="CZ26" s="175"/>
    </row>
    <row r="27" spans="2:105" x14ac:dyDescent="0.25">
      <c r="CW27" s="320"/>
      <c r="CX27" s="320"/>
      <c r="CZ27" s="175"/>
    </row>
    <row r="28" spans="2:105" x14ac:dyDescent="0.25">
      <c r="CW28" s="320"/>
      <c r="CX28" s="320"/>
      <c r="CZ28" s="175"/>
    </row>
    <row r="29" spans="2:105" x14ac:dyDescent="0.25">
      <c r="CW29" s="320"/>
      <c r="CX29" s="320"/>
      <c r="CZ29" s="175"/>
    </row>
    <row r="30" spans="2:105" x14ac:dyDescent="0.25">
      <c r="CW30" s="320"/>
      <c r="CX30" s="320"/>
      <c r="CZ30" s="175"/>
    </row>
    <row r="31" spans="2:105" x14ac:dyDescent="0.25">
      <c r="CW31" s="320"/>
      <c r="CX31" s="320"/>
      <c r="CZ31" s="175"/>
    </row>
    <row r="32" spans="2:105" x14ac:dyDescent="0.25">
      <c r="CW32" s="320"/>
      <c r="CX32" s="320"/>
      <c r="CZ32" s="175"/>
    </row>
    <row r="33" spans="2:105" ht="12.75" x14ac:dyDescent="0.2"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75"/>
      <c r="BO33" s="175"/>
      <c r="BP33" s="175"/>
      <c r="BQ33" s="175"/>
      <c r="BR33" s="175"/>
      <c r="BS33" s="175"/>
      <c r="BT33" s="175"/>
      <c r="BU33" s="175"/>
      <c r="BV33" s="175"/>
      <c r="BW33" s="175"/>
      <c r="BX33" s="175"/>
      <c r="BY33" s="175"/>
      <c r="BZ33" s="175"/>
      <c r="CA33" s="175"/>
      <c r="CB33" s="175"/>
      <c r="CC33" s="175"/>
      <c r="CG33" s="175"/>
      <c r="CH33" s="175"/>
      <c r="CI33" s="175"/>
      <c r="CJ33" s="175"/>
      <c r="CK33" s="175"/>
      <c r="CO33" s="175"/>
      <c r="CW33" s="320"/>
      <c r="CX33" s="320"/>
      <c r="CZ33" s="175"/>
      <c r="DA33" s="175"/>
    </row>
    <row r="34" spans="2:105" ht="12.75" x14ac:dyDescent="0.2"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  <c r="CA34" s="175"/>
      <c r="CB34" s="175"/>
      <c r="CC34" s="175"/>
      <c r="CG34" s="175"/>
      <c r="CH34" s="175"/>
      <c r="CI34" s="175"/>
      <c r="CJ34" s="175"/>
      <c r="CK34" s="175"/>
      <c r="CO34" s="175"/>
      <c r="CW34" s="320"/>
      <c r="CX34" s="320"/>
      <c r="CZ34" s="175"/>
      <c r="DA34" s="175"/>
    </row>
    <row r="35" spans="2:105" ht="12.75" x14ac:dyDescent="0.2"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75"/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  <c r="BY35" s="175"/>
      <c r="BZ35" s="175"/>
      <c r="CA35" s="175"/>
      <c r="CB35" s="175"/>
      <c r="CC35" s="175"/>
      <c r="CG35" s="175"/>
      <c r="CH35" s="175"/>
      <c r="CI35" s="175"/>
      <c r="CJ35" s="175"/>
      <c r="CK35" s="175"/>
      <c r="CO35" s="175"/>
      <c r="CW35" s="320"/>
      <c r="CX35" s="320"/>
      <c r="CZ35" s="175"/>
      <c r="DA35" s="175"/>
    </row>
    <row r="36" spans="2:105" ht="12.75" x14ac:dyDescent="0.2"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5"/>
      <c r="BQ36" s="175"/>
      <c r="BR36" s="175"/>
      <c r="BS36" s="175"/>
      <c r="BT36" s="175"/>
      <c r="BU36" s="175"/>
      <c r="BV36" s="175"/>
      <c r="BW36" s="175"/>
      <c r="BX36" s="175"/>
      <c r="BY36" s="175"/>
      <c r="BZ36" s="175"/>
      <c r="CA36" s="175"/>
      <c r="CB36" s="175"/>
      <c r="CC36" s="175"/>
      <c r="CG36" s="175"/>
      <c r="CH36" s="175"/>
      <c r="CI36" s="175"/>
      <c r="CJ36" s="175"/>
      <c r="CK36" s="175"/>
      <c r="CO36" s="175"/>
      <c r="CW36" s="320"/>
      <c r="CX36" s="320"/>
      <c r="CZ36" s="175"/>
      <c r="DA36" s="175"/>
    </row>
    <row r="37" spans="2:105" ht="12.75" x14ac:dyDescent="0.2"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5"/>
      <c r="BQ37" s="175"/>
      <c r="BR37" s="175"/>
      <c r="BS37" s="175"/>
      <c r="BT37" s="175"/>
      <c r="BU37" s="175"/>
      <c r="BV37" s="175"/>
      <c r="BW37" s="175"/>
      <c r="BX37" s="175"/>
      <c r="BY37" s="175"/>
      <c r="BZ37" s="175"/>
      <c r="CA37" s="175"/>
      <c r="CB37" s="175"/>
      <c r="CC37" s="175"/>
      <c r="CG37" s="175"/>
      <c r="CH37" s="175"/>
      <c r="CI37" s="175"/>
      <c r="CJ37" s="175"/>
      <c r="CK37" s="175"/>
      <c r="CO37" s="175"/>
      <c r="CW37" s="320"/>
      <c r="CX37" s="320"/>
      <c r="CZ37" s="175"/>
      <c r="DA37" s="175"/>
    </row>
    <row r="38" spans="2:105" ht="12.75" x14ac:dyDescent="0.2"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5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  <c r="CA38" s="175"/>
      <c r="CB38" s="175"/>
      <c r="CC38" s="175"/>
      <c r="CG38" s="175"/>
      <c r="CH38" s="175"/>
      <c r="CI38" s="175"/>
      <c r="CJ38" s="175"/>
      <c r="CK38" s="175"/>
      <c r="CO38" s="175"/>
      <c r="CW38" s="320"/>
      <c r="CX38" s="320"/>
      <c r="CZ38" s="175"/>
      <c r="DA38" s="175"/>
    </row>
    <row r="39" spans="2:105" ht="12.75" x14ac:dyDescent="0.2"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  <c r="BS39" s="175"/>
      <c r="BT39" s="175"/>
      <c r="BU39" s="175"/>
      <c r="BV39" s="175"/>
      <c r="BW39" s="175"/>
      <c r="BX39" s="175"/>
      <c r="BY39" s="175"/>
      <c r="BZ39" s="175"/>
      <c r="CA39" s="175"/>
      <c r="CB39" s="175"/>
      <c r="CC39" s="175"/>
      <c r="CG39" s="175"/>
      <c r="CH39" s="175"/>
      <c r="CI39" s="175"/>
      <c r="CJ39" s="175"/>
      <c r="CK39" s="175"/>
      <c r="CO39" s="175"/>
      <c r="CW39" s="320"/>
      <c r="CX39" s="320"/>
      <c r="CZ39" s="175"/>
      <c r="DA39" s="175"/>
    </row>
    <row r="40" spans="2:105" ht="12.75" x14ac:dyDescent="0.2"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5"/>
      <c r="BQ40" s="175"/>
      <c r="BR40" s="175"/>
      <c r="BS40" s="175"/>
      <c r="BT40" s="175"/>
      <c r="BU40" s="175"/>
      <c r="BV40" s="175"/>
      <c r="BW40" s="175"/>
      <c r="BX40" s="175"/>
      <c r="BY40" s="175"/>
      <c r="BZ40" s="175"/>
      <c r="CA40" s="175"/>
      <c r="CB40" s="175"/>
      <c r="CC40" s="175"/>
      <c r="CG40" s="175"/>
      <c r="CH40" s="175"/>
      <c r="CI40" s="175"/>
      <c r="CJ40" s="175"/>
      <c r="CK40" s="175"/>
      <c r="CO40" s="175"/>
      <c r="CW40" s="320"/>
      <c r="CX40" s="320"/>
      <c r="CZ40" s="175"/>
      <c r="DA40" s="175"/>
    </row>
    <row r="41" spans="2:105" ht="12.75" x14ac:dyDescent="0.2"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75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CA41" s="175"/>
      <c r="CB41" s="175"/>
      <c r="CC41" s="175"/>
      <c r="CG41" s="175"/>
      <c r="CH41" s="175"/>
      <c r="CI41" s="175"/>
      <c r="CJ41" s="175"/>
      <c r="CK41" s="175"/>
      <c r="CO41" s="175"/>
      <c r="CW41" s="320"/>
      <c r="CX41" s="320"/>
      <c r="CZ41" s="175"/>
      <c r="DA41" s="175"/>
    </row>
    <row r="42" spans="2:105" ht="12.75" x14ac:dyDescent="0.2"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  <c r="CA42" s="175"/>
      <c r="CB42" s="175"/>
      <c r="CC42" s="175"/>
      <c r="CG42" s="175"/>
      <c r="CH42" s="175"/>
      <c r="CI42" s="175"/>
      <c r="CJ42" s="175"/>
      <c r="CK42" s="175"/>
      <c r="CO42" s="175"/>
      <c r="CW42" s="320"/>
      <c r="CX42" s="320"/>
      <c r="CZ42" s="175"/>
      <c r="DA42" s="175"/>
    </row>
    <row r="43" spans="2:105" ht="12.75" x14ac:dyDescent="0.2"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5"/>
      <c r="BN43" s="175"/>
      <c r="BO43" s="175"/>
      <c r="BP43" s="175"/>
      <c r="BQ43" s="175"/>
      <c r="BR43" s="175"/>
      <c r="BS43" s="175"/>
      <c r="BT43" s="175"/>
      <c r="BU43" s="175"/>
      <c r="BV43" s="175"/>
      <c r="BW43" s="175"/>
      <c r="BX43" s="175"/>
      <c r="BY43" s="175"/>
      <c r="BZ43" s="175"/>
      <c r="CA43" s="175"/>
      <c r="CB43" s="175"/>
      <c r="CC43" s="175"/>
      <c r="CG43" s="175"/>
      <c r="CH43" s="175"/>
      <c r="CI43" s="175"/>
      <c r="CJ43" s="175"/>
      <c r="CK43" s="175"/>
      <c r="CO43" s="175"/>
      <c r="CZ43" s="175"/>
      <c r="DA43" s="175"/>
    </row>
    <row r="44" spans="2:105" ht="12.75" x14ac:dyDescent="0.2"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  <c r="BI44" s="175"/>
      <c r="BJ44" s="175"/>
      <c r="BK44" s="175"/>
      <c r="BL44" s="175"/>
      <c r="BM44" s="175"/>
      <c r="BN44" s="175"/>
      <c r="BO44" s="175"/>
      <c r="BP44" s="175"/>
      <c r="BQ44" s="175"/>
      <c r="BR44" s="175"/>
      <c r="BS44" s="175"/>
      <c r="BT44" s="175"/>
      <c r="BU44" s="175"/>
      <c r="BV44" s="175"/>
      <c r="BW44" s="175"/>
      <c r="BX44" s="175"/>
      <c r="BY44" s="175"/>
      <c r="BZ44" s="175"/>
      <c r="CA44" s="175"/>
      <c r="CB44" s="175"/>
      <c r="CC44" s="175"/>
      <c r="CG44" s="175"/>
      <c r="CH44" s="175"/>
      <c r="CI44" s="175"/>
      <c r="CJ44" s="175"/>
      <c r="CK44" s="175"/>
      <c r="CO44" s="175"/>
      <c r="CZ44" s="175"/>
      <c r="DA44" s="175"/>
    </row>
    <row r="45" spans="2:105" ht="12.75" x14ac:dyDescent="0.2"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75"/>
      <c r="BO45" s="175"/>
      <c r="BP45" s="175"/>
      <c r="BQ45" s="175"/>
      <c r="BR45" s="175"/>
      <c r="BS45" s="175"/>
      <c r="BT45" s="175"/>
      <c r="BU45" s="175"/>
      <c r="BV45" s="175"/>
      <c r="BW45" s="175"/>
      <c r="BX45" s="175"/>
      <c r="BY45" s="175"/>
      <c r="BZ45" s="175"/>
      <c r="CA45" s="175"/>
      <c r="CB45" s="175"/>
      <c r="CC45" s="175"/>
      <c r="CG45" s="175"/>
      <c r="CH45" s="175"/>
      <c r="CI45" s="175"/>
      <c r="CJ45" s="175"/>
      <c r="CK45" s="175"/>
      <c r="CO45" s="175"/>
      <c r="CZ45" s="175"/>
      <c r="DA45" s="175"/>
    </row>
    <row r="46" spans="2:105" ht="12.75" x14ac:dyDescent="0.2"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5"/>
      <c r="BC46" s="175"/>
      <c r="BD46" s="175"/>
      <c r="BE46" s="175"/>
      <c r="BF46" s="175"/>
      <c r="BG46" s="175"/>
      <c r="BH46" s="175"/>
      <c r="BI46" s="175"/>
      <c r="BJ46" s="175"/>
      <c r="BK46" s="175"/>
      <c r="BL46" s="175"/>
      <c r="BM46" s="175"/>
      <c r="BN46" s="175"/>
      <c r="BO46" s="175"/>
      <c r="BP46" s="175"/>
      <c r="BQ46" s="175"/>
      <c r="BR46" s="175"/>
      <c r="BS46" s="175"/>
      <c r="BT46" s="175"/>
      <c r="BU46" s="175"/>
      <c r="BV46" s="175"/>
      <c r="BW46" s="175"/>
      <c r="BX46" s="175"/>
      <c r="BY46" s="175"/>
      <c r="BZ46" s="175"/>
      <c r="CA46" s="175"/>
      <c r="CB46" s="175"/>
      <c r="CC46" s="175"/>
      <c r="CG46" s="175"/>
      <c r="CH46" s="175"/>
      <c r="CI46" s="175"/>
      <c r="CJ46" s="175"/>
      <c r="CK46" s="175"/>
      <c r="CO46" s="175"/>
      <c r="CZ46" s="175"/>
      <c r="DA46" s="175"/>
    </row>
    <row r="47" spans="2:105" ht="12.75" x14ac:dyDescent="0.2"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G47" s="175"/>
      <c r="BH47" s="175"/>
      <c r="BI47" s="175"/>
      <c r="BJ47" s="175"/>
      <c r="BK47" s="175"/>
      <c r="BL47" s="175"/>
      <c r="BM47" s="175"/>
      <c r="BN47" s="175"/>
      <c r="BO47" s="175"/>
      <c r="BP47" s="175"/>
      <c r="BQ47" s="175"/>
      <c r="BR47" s="175"/>
      <c r="BS47" s="175"/>
      <c r="BT47" s="175"/>
      <c r="BU47" s="175"/>
      <c r="BV47" s="175"/>
      <c r="BW47" s="175"/>
      <c r="BX47" s="175"/>
      <c r="BY47" s="175"/>
      <c r="BZ47" s="175"/>
      <c r="CA47" s="175"/>
      <c r="CB47" s="175"/>
      <c r="CC47" s="175"/>
      <c r="CG47" s="175"/>
      <c r="CH47" s="175"/>
      <c r="CI47" s="175"/>
      <c r="CJ47" s="175"/>
      <c r="CK47" s="175"/>
      <c r="CO47" s="175"/>
      <c r="CZ47" s="175"/>
      <c r="DA47" s="175"/>
    </row>
    <row r="48" spans="2:105" ht="12.75" x14ac:dyDescent="0.2"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175"/>
      <c r="BM48" s="175"/>
      <c r="BN48" s="175"/>
      <c r="BO48" s="175"/>
      <c r="BP48" s="175"/>
      <c r="BQ48" s="175"/>
      <c r="BR48" s="175"/>
      <c r="BS48" s="175"/>
      <c r="BT48" s="175"/>
      <c r="BU48" s="175"/>
      <c r="BV48" s="175"/>
      <c r="BW48" s="175"/>
      <c r="BX48" s="175"/>
      <c r="BY48" s="175"/>
      <c r="BZ48" s="175"/>
      <c r="CA48" s="175"/>
      <c r="CB48" s="175"/>
      <c r="CC48" s="175"/>
      <c r="CG48" s="175"/>
      <c r="CH48" s="175"/>
      <c r="CI48" s="175"/>
      <c r="CJ48" s="175"/>
      <c r="CK48" s="175"/>
      <c r="CO48" s="175"/>
      <c r="CZ48" s="175"/>
      <c r="DA48" s="175"/>
    </row>
    <row r="49" spans="2:105" ht="12.75" x14ac:dyDescent="0.2"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  <c r="BN49" s="175"/>
      <c r="BO49" s="175"/>
      <c r="BP49" s="175"/>
      <c r="BQ49" s="175"/>
      <c r="BR49" s="175"/>
      <c r="BS49" s="175"/>
      <c r="BT49" s="175"/>
      <c r="BU49" s="175"/>
      <c r="BV49" s="175"/>
      <c r="BW49" s="175"/>
      <c r="BX49" s="175"/>
      <c r="BY49" s="175"/>
      <c r="BZ49" s="175"/>
      <c r="CA49" s="175"/>
      <c r="CB49" s="175"/>
      <c r="CC49" s="175"/>
      <c r="CG49" s="175"/>
      <c r="CH49" s="175"/>
      <c r="CI49" s="175"/>
      <c r="CJ49" s="175"/>
      <c r="CK49" s="175"/>
      <c r="CO49" s="175"/>
      <c r="CZ49" s="175"/>
      <c r="DA49" s="175"/>
    </row>
  </sheetData>
  <mergeCells count="21">
    <mergeCell ref="A1:F1"/>
    <mergeCell ref="C2:BD2"/>
    <mergeCell ref="F4:M4"/>
    <mergeCell ref="N4:U4"/>
    <mergeCell ref="AE4:AL4"/>
    <mergeCell ref="AM4:AT4"/>
    <mergeCell ref="AU4:BD4"/>
    <mergeCell ref="CP2:CY2"/>
    <mergeCell ref="F3:AD3"/>
    <mergeCell ref="AE3:BD3"/>
    <mergeCell ref="CH3:CK4"/>
    <mergeCell ref="V4:AD4"/>
    <mergeCell ref="BZ3:CC4"/>
    <mergeCell ref="CR3:CV4"/>
    <mergeCell ref="BF3:BO3"/>
    <mergeCell ref="BQ3:BX3"/>
    <mergeCell ref="BF4:BO4"/>
    <mergeCell ref="BQ4:BX4"/>
    <mergeCell ref="BE2:CO2"/>
    <mergeCell ref="CD3:CF4"/>
    <mergeCell ref="CL3:CN4"/>
  </mergeCells>
  <pageMargins left="0.70866141732283472" right="0.70866141732283472" top="0.78740157480314965" bottom="0.78740157480314965" header="0.31496062992125984" footer="0.31496062992125984"/>
  <pageSetup paperSize="9" scale="67" orientation="landscape" r:id="rId1"/>
  <colBreaks count="1" manualBreakCount="1">
    <brk id="5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topLeftCell="C1" zoomScaleNormal="100" workbookViewId="0">
      <selection activeCell="N18" sqref="N18"/>
    </sheetView>
  </sheetViews>
  <sheetFormatPr baseColWidth="10" defaultRowHeight="15" x14ac:dyDescent="0.25"/>
  <cols>
    <col min="2" max="2" width="3.28515625" customWidth="1"/>
    <col min="3" max="4" width="18.42578125" customWidth="1"/>
    <col min="5" max="5" width="6.85546875" customWidth="1"/>
    <col min="6" max="7" width="4.5703125" customWidth="1"/>
    <col min="8" max="10" width="8.42578125" customWidth="1"/>
    <col min="11" max="11" width="5.85546875" customWidth="1"/>
    <col min="12" max="12" width="4" bestFit="1" customWidth="1"/>
    <col min="13" max="13" width="10.7109375" bestFit="1" customWidth="1"/>
    <col min="14" max="15" width="12" bestFit="1" customWidth="1"/>
    <col min="16" max="16" width="4.7109375" customWidth="1"/>
    <col min="17" max="18" width="15.7109375" style="175" customWidth="1"/>
    <col min="19" max="19" width="10.7109375" style="175" customWidth="1"/>
    <col min="20" max="29" width="14" customWidth="1"/>
    <col min="30" max="30" width="15.28515625" customWidth="1"/>
    <col min="32" max="32" width="14.28515625" bestFit="1" customWidth="1"/>
  </cols>
  <sheetData>
    <row r="1" spans="1:31" x14ac:dyDescent="0.25">
      <c r="A1" s="996" t="s">
        <v>138</v>
      </c>
      <c r="B1" s="996"/>
      <c r="C1" s="996"/>
      <c r="D1" s="996"/>
      <c r="E1" s="996"/>
    </row>
    <row r="2" spans="1:31" x14ac:dyDescent="0.25">
      <c r="Q2"/>
      <c r="R2"/>
      <c r="S2"/>
    </row>
    <row r="3" spans="1:31" x14ac:dyDescent="0.25">
      <c r="A3" s="192"/>
      <c r="B3" s="285"/>
      <c r="C3" s="193"/>
      <c r="D3" s="193"/>
      <c r="E3" s="286"/>
      <c r="F3" s="286"/>
      <c r="G3" s="286"/>
      <c r="H3" s="286"/>
      <c r="I3" s="286"/>
      <c r="J3" s="286"/>
      <c r="K3" s="286"/>
      <c r="L3" s="286"/>
      <c r="M3" s="286"/>
      <c r="N3" s="287"/>
    </row>
    <row r="4" spans="1:31" ht="18.75" thickBot="1" x14ac:dyDescent="0.3">
      <c r="A4" s="288"/>
      <c r="B4" s="285"/>
      <c r="C4" s="289" t="str">
        <f>'JTT Maedchen'!F7</f>
        <v>Sonntag  14. Juni 2020</v>
      </c>
      <c r="D4" s="289"/>
      <c r="E4" s="289"/>
      <c r="F4" s="289"/>
      <c r="G4" s="289"/>
      <c r="H4" s="289" t="s">
        <v>4</v>
      </c>
      <c r="I4" s="289"/>
      <c r="J4" s="289"/>
      <c r="K4" s="289"/>
      <c r="L4" s="289"/>
      <c r="M4" s="289"/>
      <c r="N4" s="290" t="s">
        <v>130</v>
      </c>
    </row>
    <row r="5" spans="1:31" ht="18" x14ac:dyDescent="0.25">
      <c r="A5" s="175"/>
      <c r="B5" s="169"/>
      <c r="C5" s="291" t="s">
        <v>131</v>
      </c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2" t="s">
        <v>132</v>
      </c>
      <c r="Q5" s="997" t="s">
        <v>114</v>
      </c>
      <c r="R5" s="998"/>
      <c r="S5" s="513"/>
    </row>
    <row r="6" spans="1:31" ht="15.75" thickBot="1" x14ac:dyDescent="0.3">
      <c r="A6" s="170"/>
      <c r="B6" s="170"/>
      <c r="C6" s="293"/>
      <c r="D6" s="293"/>
      <c r="E6" s="170">
        <f>'JTT Maedchen'!M29</f>
        <v>14</v>
      </c>
      <c r="F6" s="294">
        <f>'JTT Maedchen'!M31</f>
        <v>2.5</v>
      </c>
      <c r="G6" s="294"/>
      <c r="H6" s="294">
        <f>'JTT Maedchen'!M32</f>
        <v>6</v>
      </c>
      <c r="I6" s="294">
        <f>'JTT Maedchen'!M34</f>
        <v>6</v>
      </c>
      <c r="J6" s="294">
        <f>'JTT Maedchen'!M36</f>
        <v>6</v>
      </c>
      <c r="K6" s="294">
        <v>3</v>
      </c>
      <c r="L6" s="294"/>
      <c r="M6" s="170"/>
      <c r="N6" s="295"/>
      <c r="O6" s="295"/>
      <c r="Q6" s="999"/>
      <c r="R6" s="1000"/>
      <c r="S6" s="513"/>
    </row>
    <row r="7" spans="1:31" x14ac:dyDescent="0.25">
      <c r="A7" s="143"/>
      <c r="B7" s="296"/>
      <c r="C7" s="462"/>
      <c r="D7" s="632"/>
      <c r="E7" s="463"/>
      <c r="F7" s="298"/>
      <c r="G7" s="467"/>
      <c r="H7" s="466"/>
      <c r="I7" s="299"/>
      <c r="J7" s="466"/>
      <c r="K7" s="708"/>
      <c r="L7" s="474"/>
      <c r="M7" s="467"/>
      <c r="N7" s="471"/>
      <c r="O7" s="471"/>
      <c r="Q7" s="215"/>
      <c r="R7" s="215"/>
      <c r="S7" s="143"/>
    </row>
    <row r="8" spans="1:31" ht="172.5" customHeight="1" thickBot="1" x14ac:dyDescent="0.3">
      <c r="A8" s="133"/>
      <c r="B8" s="133"/>
      <c r="C8" s="485" t="str">
        <f>'SHTV Zus Mae'!C6</f>
        <v>Mädchenriege</v>
      </c>
      <c r="D8" s="633"/>
      <c r="E8" s="464" t="s">
        <v>92</v>
      </c>
      <c r="F8" s="302" t="s">
        <v>134</v>
      </c>
      <c r="G8" s="468" t="s">
        <v>135</v>
      </c>
      <c r="H8" s="825" t="str">
        <f>'JTT Maedchen'!H32</f>
        <v>Verpflegung Hotdog Getränk 
und Dessert   (Teilnehmer)</v>
      </c>
      <c r="I8" s="826" t="str">
        <f>'JTT Maedchen'!H34</f>
        <v>Verpflegung VEGI-Hotdog
Getränk und Dessert   (Teilnehmer)</v>
      </c>
      <c r="J8" s="825" t="str">
        <f>'JTT Maedchen'!H36</f>
        <v>Verpflegung Wurst, Brot + Getränk    
(Leiter / Hilfskampfrichter)</v>
      </c>
      <c r="K8" s="709" t="str">
        <f>'JTT Maedchen'!F30</f>
        <v>Verbandsabgaben:</v>
      </c>
      <c r="L8" s="475" t="s">
        <v>137</v>
      </c>
      <c r="M8" s="468" t="s">
        <v>133</v>
      </c>
      <c r="N8" s="526" t="s">
        <v>174</v>
      </c>
      <c r="O8" s="526" t="s">
        <v>175</v>
      </c>
      <c r="Q8" s="138" t="s">
        <v>97</v>
      </c>
      <c r="R8" s="138" t="s">
        <v>96</v>
      </c>
      <c r="S8" s="136"/>
    </row>
    <row r="9" spans="1:31" ht="16.5" thickBot="1" x14ac:dyDescent="0.3">
      <c r="A9" s="192"/>
      <c r="B9" s="304"/>
      <c r="C9" s="517"/>
      <c r="D9" s="634"/>
      <c r="E9" s="465"/>
      <c r="F9" s="518"/>
      <c r="G9" s="519">
        <f>SUM(E9:F9)</f>
        <v>0</v>
      </c>
      <c r="H9" s="520"/>
      <c r="I9" s="521"/>
      <c r="J9" s="522"/>
      <c r="K9" s="710"/>
      <c r="L9" s="523">
        <v>100</v>
      </c>
      <c r="M9" s="524">
        <f>E9*$E$6+F9*$F$6+H9*$H$6+I9*$I$6+J9*$J$6+L9</f>
        <v>100</v>
      </c>
      <c r="N9" s="525"/>
      <c r="O9" s="525"/>
      <c r="Q9" s="415"/>
      <c r="R9" s="415"/>
      <c r="S9" s="143"/>
      <c r="T9" s="152" t="s">
        <v>28</v>
      </c>
      <c r="U9" s="152"/>
      <c r="AA9" s="14" t="s">
        <v>33</v>
      </c>
    </row>
    <row r="10" spans="1:31" x14ac:dyDescent="0.25">
      <c r="A10" s="192"/>
      <c r="B10" s="304"/>
      <c r="C10" s="631"/>
      <c r="D10" s="635"/>
      <c r="E10" s="305"/>
      <c r="F10" s="306"/>
      <c r="G10" s="469"/>
      <c r="H10" s="307"/>
      <c r="I10" s="308"/>
      <c r="J10" s="470"/>
      <c r="K10" s="711" t="s">
        <v>189</v>
      </c>
      <c r="L10" s="476"/>
      <c r="M10" s="473"/>
      <c r="N10" s="472"/>
      <c r="O10" s="472"/>
      <c r="Q10" s="189"/>
      <c r="R10" s="189"/>
      <c r="S10" s="514"/>
      <c r="T10" t="s">
        <v>53</v>
      </c>
      <c r="V10" s="15" t="s">
        <v>34</v>
      </c>
      <c r="W10" s="16" t="s">
        <v>29</v>
      </c>
      <c r="X10" s="16" t="s">
        <v>30</v>
      </c>
      <c r="Y10" s="16" t="s">
        <v>32</v>
      </c>
      <c r="Z10" s="16" t="s">
        <v>31</v>
      </c>
      <c r="AA10" s="15" t="s">
        <v>34</v>
      </c>
      <c r="AB10" s="16" t="s">
        <v>29</v>
      </c>
      <c r="AC10" s="16" t="s">
        <v>30</v>
      </c>
      <c r="AD10" s="16" t="s">
        <v>32</v>
      </c>
      <c r="AE10" s="16" t="s">
        <v>31</v>
      </c>
    </row>
    <row r="11" spans="1:31" x14ac:dyDescent="0.25">
      <c r="A11" s="192"/>
      <c r="B11" s="309"/>
      <c r="C11" s="637" t="str">
        <f>'JTT Maedchen'!G12</f>
        <v>…..</v>
      </c>
      <c r="D11" s="636">
        <f>'JTT Maedchen'!I12</f>
        <v>0</v>
      </c>
      <c r="E11" s="477">
        <f>'JTT Maedchen'!O29</f>
        <v>0</v>
      </c>
      <c r="F11" s="478">
        <f>'JTT Maedchen'!O31</f>
        <v>0</v>
      </c>
      <c r="G11" s="479">
        <f>SUM(E11:F11)</f>
        <v>0</v>
      </c>
      <c r="H11" s="480">
        <f>'JTT Maedchen'!O32</f>
        <v>0</v>
      </c>
      <c r="I11" s="480">
        <f>'JTT Maedchen'!O34</f>
        <v>0</v>
      </c>
      <c r="J11" s="481">
        <f>'JTT Maedchen'!O36</f>
        <v>0</v>
      </c>
      <c r="K11" s="712">
        <f>SUM(E11*K6)</f>
        <v>0</v>
      </c>
      <c r="L11" s="482">
        <v>100</v>
      </c>
      <c r="M11" s="483">
        <f>E11*$E$6+F11*$F$6+H11*$H$6+I11*$I$6+J11*$J$6+K11+L11</f>
        <v>100</v>
      </c>
      <c r="N11" s="484"/>
      <c r="O11" s="484"/>
      <c r="Q11" s="516" t="str">
        <f>'JTT Maedchen'!J23</f>
        <v xml:space="preserve">CH </v>
      </c>
      <c r="R11" s="516">
        <f>'JTT Maedchen'!J25</f>
        <v>0</v>
      </c>
      <c r="S11" s="515"/>
      <c r="T11" s="311" t="str">
        <f>'JTT Maedchen'!G12</f>
        <v>…..</v>
      </c>
      <c r="U11" s="311">
        <f>'JTT Maedchen'!I12</f>
        <v>0</v>
      </c>
      <c r="V11" s="312">
        <f>'JTT Maedchen'!G15</f>
        <v>0</v>
      </c>
      <c r="W11" s="312">
        <f>'JTT Maedchen'!G16</f>
        <v>0</v>
      </c>
      <c r="X11" s="312">
        <f>'JTT Maedchen'!G17</f>
        <v>0</v>
      </c>
      <c r="Y11" s="312">
        <f>'JTT Maedchen'!G18</f>
        <v>0</v>
      </c>
      <c r="Z11" s="312">
        <f>'JTT Maedchen'!G19</f>
        <v>0</v>
      </c>
      <c r="AA11" s="311">
        <f>'JTT Maedchen'!N15</f>
        <v>0</v>
      </c>
      <c r="AB11" s="312">
        <f>'JTT Maedchen'!N16</f>
        <v>0</v>
      </c>
      <c r="AC11" s="312">
        <f>'JTT Maedchen'!N17</f>
        <v>0</v>
      </c>
      <c r="AD11" s="312">
        <f>'JTT Maedchen'!N18</f>
        <v>0</v>
      </c>
      <c r="AE11" s="312">
        <f>'JTT Maedchen'!N19</f>
        <v>0</v>
      </c>
    </row>
    <row r="12" spans="1:31" x14ac:dyDescent="0.25">
      <c r="A12" s="192"/>
      <c r="T12" s="312"/>
      <c r="U12" s="312"/>
      <c r="W12" s="310"/>
      <c r="X12" s="310"/>
      <c r="Y12" s="310"/>
      <c r="Z12" s="310"/>
      <c r="AB12" s="310"/>
    </row>
    <row r="13" spans="1:31" x14ac:dyDescent="0.25">
      <c r="A13" s="192"/>
      <c r="T13" s="312"/>
      <c r="U13" s="312"/>
      <c r="W13" s="310"/>
      <c r="X13" s="310"/>
      <c r="Y13" s="310"/>
      <c r="Z13" s="310"/>
      <c r="AB13" s="310"/>
    </row>
    <row r="14" spans="1:31" x14ac:dyDescent="0.25">
      <c r="W14" s="310"/>
      <c r="X14" s="310"/>
      <c r="Y14" s="310"/>
      <c r="Z14" s="310"/>
      <c r="AB14" s="310"/>
    </row>
    <row r="15" spans="1:31" x14ac:dyDescent="0.25">
      <c r="W15" s="310"/>
      <c r="X15" s="310"/>
      <c r="Y15" s="310"/>
      <c r="Z15" s="310"/>
      <c r="AA15" s="311"/>
      <c r="AB15" s="310"/>
      <c r="AC15" s="310"/>
    </row>
    <row r="16" spans="1:31" x14ac:dyDescent="0.25">
      <c r="V16" s="310"/>
      <c r="AA16" s="311"/>
    </row>
    <row r="17" spans="20:27" x14ac:dyDescent="0.25">
      <c r="V17" s="310"/>
      <c r="AA17" s="311"/>
    </row>
    <row r="18" spans="20:27" x14ac:dyDescent="0.25">
      <c r="V18" s="310"/>
      <c r="AA18" s="311"/>
    </row>
    <row r="19" spans="20:27" x14ac:dyDescent="0.25">
      <c r="T19" s="311"/>
      <c r="U19" s="311"/>
      <c r="V19" s="310"/>
      <c r="AA19" s="311"/>
    </row>
    <row r="20" spans="20:27" x14ac:dyDescent="0.25">
      <c r="T20" s="311"/>
      <c r="U20" s="311"/>
      <c r="V20" s="310"/>
      <c r="AA20" s="311"/>
    </row>
    <row r="21" spans="20:27" x14ac:dyDescent="0.25">
      <c r="T21" s="311"/>
      <c r="U21" s="311"/>
      <c r="V21" s="310"/>
      <c r="AA21" s="311"/>
    </row>
    <row r="22" spans="20:27" x14ac:dyDescent="0.25">
      <c r="T22" s="311"/>
      <c r="U22" s="311"/>
    </row>
  </sheetData>
  <mergeCells count="2">
    <mergeCell ref="A1:E1"/>
    <mergeCell ref="Q5:R6"/>
  </mergeCells>
  <pageMargins left="0.23" right="0.25" top="0.78740157499999996" bottom="0.78740157499999996" header="0.3" footer="0.3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9"/>
  <sheetViews>
    <sheetView zoomScale="90" zoomScaleNormal="90" workbookViewId="0">
      <selection activeCell="E30" sqref="E30"/>
    </sheetView>
  </sheetViews>
  <sheetFormatPr baseColWidth="10" defaultRowHeight="15" x14ac:dyDescent="0.25"/>
  <cols>
    <col min="1" max="1" width="4.42578125" style="175" customWidth="1"/>
    <col min="2" max="2" width="8.28515625" bestFit="1" customWidth="1"/>
    <col min="3" max="3" width="10.7109375" customWidth="1"/>
    <col min="4" max="4" width="18.85546875" style="171" customWidth="1"/>
    <col min="5" max="5" width="19" style="175" customWidth="1"/>
    <col min="6" max="6" width="21" customWidth="1"/>
    <col min="7" max="10" width="7.42578125" customWidth="1"/>
    <col min="11" max="11" width="5.5703125" style="532" customWidth="1"/>
    <col min="12" max="12" width="5.5703125" style="529" customWidth="1"/>
    <col min="13" max="13" width="5.5703125" style="532" customWidth="1"/>
    <col min="14" max="15" width="5.5703125" style="134" customWidth="1"/>
    <col min="16" max="28" width="8.140625" style="175" customWidth="1"/>
    <col min="29" max="16384" width="11.42578125" style="175"/>
  </cols>
  <sheetData>
    <row r="1" spans="2:15" x14ac:dyDescent="0.25">
      <c r="C1" s="996" t="s">
        <v>138</v>
      </c>
      <c r="D1" s="996"/>
      <c r="E1" s="996"/>
      <c r="F1" s="996"/>
      <c r="G1" s="996"/>
      <c r="H1" s="321" t="s">
        <v>127</v>
      </c>
      <c r="K1" s="527"/>
      <c r="L1" s="528"/>
      <c r="M1" s="527"/>
      <c r="N1" s="176"/>
      <c r="O1" s="176"/>
    </row>
    <row r="2" spans="2:15" s="504" customFormat="1" ht="33" customHeight="1" thickBot="1" x14ac:dyDescent="0.3">
      <c r="B2" s="995"/>
      <c r="C2" s="995"/>
      <c r="D2" s="995"/>
      <c r="E2" s="995"/>
      <c r="F2" s="995"/>
      <c r="G2" s="995"/>
      <c r="H2" s="995"/>
      <c r="I2" s="995"/>
      <c r="J2" s="995"/>
      <c r="K2" s="995"/>
      <c r="L2" s="995"/>
      <c r="M2" s="995"/>
      <c r="N2" s="995"/>
      <c r="O2" s="503"/>
    </row>
    <row r="3" spans="2:15" s="320" customFormat="1" ht="34.5" customHeight="1" x14ac:dyDescent="0.25">
      <c r="B3" s="997" t="s">
        <v>40</v>
      </c>
      <c r="C3" s="1001"/>
      <c r="D3" s="1001"/>
      <c r="E3" s="1001"/>
      <c r="F3" s="1001"/>
      <c r="G3" s="1001"/>
      <c r="H3" s="1001"/>
      <c r="I3" s="1001"/>
      <c r="J3" s="1001"/>
      <c r="K3" s="1001"/>
      <c r="L3" s="1001"/>
      <c r="M3" s="998"/>
      <c r="N3" s="134"/>
      <c r="O3" s="134"/>
    </row>
    <row r="4" spans="2:15" s="145" customFormat="1" ht="46.5" customHeight="1" thickBot="1" x14ac:dyDescent="0.3">
      <c r="B4" s="999"/>
      <c r="C4" s="1002"/>
      <c r="D4" s="1002"/>
      <c r="E4" s="1002"/>
      <c r="F4" s="1002"/>
      <c r="G4" s="1002"/>
      <c r="H4" s="1002"/>
      <c r="I4" s="1002"/>
      <c r="J4" s="1002"/>
      <c r="K4" s="1002"/>
      <c r="L4" s="1002"/>
      <c r="M4" s="1000"/>
      <c r="N4" s="134"/>
      <c r="O4" s="134"/>
    </row>
    <row r="5" spans="2:15" s="143" customFormat="1" ht="9.75" customHeight="1" x14ac:dyDescent="0.25">
      <c r="B5" s="358"/>
      <c r="C5" s="646"/>
      <c r="D5" s="651"/>
      <c r="E5" s="652"/>
      <c r="F5" s="359"/>
      <c r="G5" s="539"/>
      <c r="H5" s="543"/>
      <c r="I5" s="548"/>
      <c r="J5" s="553"/>
      <c r="K5" s="360"/>
      <c r="L5" s="324"/>
      <c r="M5" s="144"/>
      <c r="N5" s="134"/>
      <c r="O5" s="134"/>
    </row>
    <row r="6" spans="2:15" s="136" customFormat="1" ht="104.25" x14ac:dyDescent="0.25">
      <c r="B6" s="538" t="s">
        <v>14</v>
      </c>
      <c r="C6" s="647" t="s">
        <v>15</v>
      </c>
      <c r="D6" s="655" t="s">
        <v>104</v>
      </c>
      <c r="E6" s="656"/>
      <c r="F6" s="657" t="s">
        <v>45</v>
      </c>
      <c r="G6" s="559" t="s">
        <v>95</v>
      </c>
      <c r="H6" s="560" t="s">
        <v>41</v>
      </c>
      <c r="I6" s="561" t="s">
        <v>42</v>
      </c>
      <c r="J6" s="562" t="s">
        <v>43</v>
      </c>
      <c r="K6" s="530" t="s">
        <v>94</v>
      </c>
      <c r="L6" s="361" t="s">
        <v>92</v>
      </c>
      <c r="M6" s="531" t="s">
        <v>93</v>
      </c>
      <c r="N6" s="137"/>
      <c r="O6" s="137"/>
    </row>
    <row r="7" spans="2:15" s="133" customFormat="1" ht="9.75" customHeight="1" thickBot="1" x14ac:dyDescent="0.3">
      <c r="B7" s="417"/>
      <c r="C7" s="648"/>
      <c r="D7" s="653"/>
      <c r="E7" s="654"/>
      <c r="F7" s="418"/>
      <c r="G7" s="540"/>
      <c r="H7" s="544"/>
      <c r="I7" s="549"/>
      <c r="J7" s="554"/>
      <c r="K7" s="419"/>
      <c r="L7" s="376"/>
      <c r="M7" s="135"/>
      <c r="N7" s="134"/>
      <c r="O7" s="134"/>
    </row>
    <row r="8" spans="2:15" s="190" customFormat="1" ht="15.75" customHeight="1" x14ac:dyDescent="0.25">
      <c r="B8" s="533"/>
      <c r="C8" s="649"/>
      <c r="D8" s="649" t="s">
        <v>129</v>
      </c>
      <c r="E8" s="649"/>
      <c r="F8" s="445"/>
      <c r="G8" s="541"/>
      <c r="H8" s="545"/>
      <c r="I8" s="550"/>
      <c r="J8" s="555"/>
      <c r="K8" s="446"/>
      <c r="L8" s="420"/>
      <c r="M8" s="191"/>
      <c r="N8" s="183"/>
      <c r="O8" s="183"/>
    </row>
    <row r="9" spans="2:15" s="192" customFormat="1" ht="18" customHeight="1" x14ac:dyDescent="0.25">
      <c r="B9" s="533">
        <f>'JTT Maedchen'!F51</f>
        <v>0</v>
      </c>
      <c r="C9" s="649">
        <f>'JTT Maedchen'!G51</f>
        <v>0</v>
      </c>
      <c r="D9" s="649" t="str">
        <f>'JTT Maedchen'!G$12</f>
        <v>…..</v>
      </c>
      <c r="E9" s="649">
        <f>'JTT Maedchen'!$I$12</f>
        <v>0</v>
      </c>
      <c r="F9" s="535">
        <f>'JTT Maedchen'!I51</f>
        <v>0</v>
      </c>
      <c r="G9" s="542">
        <f>'JTT Maedchen'!N51</f>
        <v>0</v>
      </c>
      <c r="H9" s="546">
        <f>'JTT Maedchen'!O51</f>
        <v>0</v>
      </c>
      <c r="I9" s="551">
        <f>'JTT Maedchen'!P51</f>
        <v>0</v>
      </c>
      <c r="J9" s="556">
        <f>'JTT Maedchen'!Q51</f>
        <v>0</v>
      </c>
      <c r="K9" s="461">
        <f xml:space="preserve"> SUM(COUNTIF(G9:J12,"x"))</f>
        <v>0</v>
      </c>
      <c r="L9" s="448">
        <f>'JTT Maedchen'!O29</f>
        <v>0</v>
      </c>
      <c r="M9" s="194"/>
      <c r="N9" s="193"/>
      <c r="O9" s="193"/>
    </row>
    <row r="10" spans="2:15" s="195" customFormat="1" ht="18" customHeight="1" thickBot="1" x14ac:dyDescent="0.3">
      <c r="B10" s="534">
        <f>'JTT Maedchen'!F52</f>
        <v>0</v>
      </c>
      <c r="C10" s="650">
        <f>'JTT Maedchen'!G52</f>
        <v>0</v>
      </c>
      <c r="D10" s="650" t="str">
        <f>'JTT Maedchen'!G$12</f>
        <v>…..</v>
      </c>
      <c r="E10" s="650">
        <f>'JTT Maedchen'!$I$12</f>
        <v>0</v>
      </c>
      <c r="F10" s="536">
        <f>'JTT Maedchen'!I52</f>
        <v>0</v>
      </c>
      <c r="G10" s="542">
        <f>'JTT Maedchen'!N52</f>
        <v>0</v>
      </c>
      <c r="H10" s="547">
        <f>'JTT Maedchen'!O52</f>
        <v>0</v>
      </c>
      <c r="I10" s="552">
        <f>'JTT Maedchen'!P52</f>
        <v>0</v>
      </c>
      <c r="J10" s="557">
        <f>'JTT Maedchen'!Q52</f>
        <v>0</v>
      </c>
      <c r="K10" s="532"/>
      <c r="L10" s="529"/>
      <c r="M10" s="532"/>
      <c r="N10" s="134"/>
      <c r="O10" s="134"/>
    </row>
    <row r="11" spans="2:15" ht="18" customHeight="1" thickBot="1" x14ac:dyDescent="0.3">
      <c r="B11" s="533">
        <f>'JTT Maedchen'!F53</f>
        <v>0</v>
      </c>
      <c r="C11" s="649">
        <f>'JTT Maedchen'!G53</f>
        <v>0</v>
      </c>
      <c r="D11" s="649" t="str">
        <f>'JTT Maedchen'!G$12</f>
        <v>…..</v>
      </c>
      <c r="E11" s="649">
        <f>'JTT Maedchen'!$I$12</f>
        <v>0</v>
      </c>
      <c r="F11" s="537">
        <f>'JTT Maedchen'!I53</f>
        <v>0</v>
      </c>
      <c r="G11" s="542">
        <f>'JTT Maedchen'!N53</f>
        <v>0</v>
      </c>
      <c r="H11" s="547">
        <f>'JTT Maedchen'!O53</f>
        <v>0</v>
      </c>
      <c r="I11" s="552">
        <f>'JTT Maedchen'!P53</f>
        <v>0</v>
      </c>
      <c r="J11" s="557">
        <f>'JTT Maedchen'!Q53</f>
        <v>0</v>
      </c>
      <c r="M11" s="558">
        <f>SUM(M9-K9)</f>
        <v>0</v>
      </c>
    </row>
    <row r="12" spans="2:15" ht="18" customHeight="1" x14ac:dyDescent="0.25">
      <c r="B12" s="534">
        <f>'JTT Maedchen'!F54</f>
        <v>0</v>
      </c>
      <c r="C12" s="650">
        <f>'JTT Maedchen'!G54</f>
        <v>0</v>
      </c>
      <c r="D12" s="650" t="str">
        <f>'JTT Maedchen'!G$12</f>
        <v>…..</v>
      </c>
      <c r="E12" s="650">
        <f>'JTT Maedchen'!$I$12</f>
        <v>0</v>
      </c>
      <c r="F12" s="536">
        <f>'JTT Maedchen'!I54</f>
        <v>0</v>
      </c>
      <c r="G12" s="542">
        <f>'JTT Maedchen'!N54</f>
        <v>0</v>
      </c>
      <c r="H12" s="547">
        <f>'JTT Maedchen'!O54</f>
        <v>0</v>
      </c>
      <c r="I12" s="552">
        <f>'JTT Maedchen'!P54</f>
        <v>0</v>
      </c>
      <c r="J12" s="557">
        <f>'JTT Maedchen'!Q54</f>
        <v>0</v>
      </c>
    </row>
    <row r="13" spans="2:15" ht="13.5" customHeight="1" x14ac:dyDescent="0.25">
      <c r="B13" s="170"/>
      <c r="C13" s="170"/>
      <c r="D13" s="170"/>
      <c r="E13" s="170"/>
    </row>
    <row r="14" spans="2:15" ht="13.5" customHeight="1" x14ac:dyDescent="0.25"/>
    <row r="15" spans="2:15" ht="13.5" customHeight="1" x14ac:dyDescent="0.25"/>
    <row r="16" spans="2:15" ht="13.5" customHeight="1" x14ac:dyDescent="0.25"/>
    <row r="17" spans="2:15" ht="13.5" customHeight="1" x14ac:dyDescent="0.25"/>
    <row r="18" spans="2:15" ht="13.5" customHeight="1" x14ac:dyDescent="0.2">
      <c r="B18" s="175"/>
      <c r="C18" s="175"/>
      <c r="D18" s="175"/>
      <c r="F18" s="175"/>
      <c r="G18" s="175"/>
      <c r="H18" s="175"/>
      <c r="I18" s="175"/>
      <c r="J18" s="175"/>
      <c r="K18" s="172"/>
      <c r="L18" s="172"/>
      <c r="M18" s="172"/>
      <c r="N18" s="175"/>
      <c r="O18" s="175"/>
    </row>
    <row r="33" spans="2:15" ht="12.75" x14ac:dyDescent="0.2">
      <c r="B33" s="175"/>
      <c r="C33" s="175"/>
      <c r="D33" s="175"/>
      <c r="F33" s="175"/>
      <c r="G33" s="175"/>
      <c r="H33" s="175"/>
      <c r="I33" s="175"/>
      <c r="J33" s="175"/>
      <c r="K33" s="172"/>
      <c r="L33" s="172"/>
      <c r="M33" s="172"/>
      <c r="N33" s="175"/>
      <c r="O33" s="175"/>
    </row>
    <row r="34" spans="2:15" ht="12.75" x14ac:dyDescent="0.2">
      <c r="B34" s="175"/>
      <c r="C34" s="175"/>
      <c r="D34" s="175"/>
      <c r="F34" s="175"/>
      <c r="G34" s="175"/>
      <c r="H34" s="175"/>
      <c r="I34" s="175"/>
      <c r="J34" s="175"/>
      <c r="K34" s="172"/>
      <c r="L34" s="172"/>
      <c r="M34" s="172"/>
      <c r="N34" s="175"/>
      <c r="O34" s="175"/>
    </row>
    <row r="35" spans="2:15" ht="12.75" x14ac:dyDescent="0.2">
      <c r="B35" s="175"/>
      <c r="C35" s="175"/>
      <c r="D35" s="175"/>
      <c r="F35" s="175"/>
      <c r="G35" s="175"/>
      <c r="H35" s="175"/>
      <c r="I35" s="175"/>
      <c r="J35" s="175"/>
      <c r="K35" s="172"/>
      <c r="L35" s="172"/>
      <c r="M35" s="172"/>
      <c r="N35" s="175"/>
      <c r="O35" s="175"/>
    </row>
    <row r="36" spans="2:15" ht="12.75" x14ac:dyDescent="0.2">
      <c r="B36" s="175"/>
      <c r="C36" s="175"/>
      <c r="D36" s="175"/>
      <c r="F36" s="175"/>
      <c r="G36" s="175"/>
      <c r="H36" s="175"/>
      <c r="I36" s="175"/>
      <c r="J36" s="175"/>
      <c r="K36" s="172"/>
      <c r="L36" s="172"/>
      <c r="M36" s="172"/>
      <c r="N36" s="175"/>
      <c r="O36" s="175"/>
    </row>
    <row r="37" spans="2:15" ht="12.75" x14ac:dyDescent="0.2">
      <c r="B37" s="175"/>
      <c r="C37" s="175"/>
      <c r="D37" s="175"/>
      <c r="F37" s="175"/>
      <c r="G37" s="175"/>
      <c r="H37" s="175"/>
      <c r="I37" s="175"/>
      <c r="J37" s="175"/>
      <c r="K37" s="172"/>
      <c r="L37" s="172"/>
      <c r="M37" s="172"/>
      <c r="N37" s="175"/>
      <c r="O37" s="175"/>
    </row>
    <row r="38" spans="2:15" ht="12.75" x14ac:dyDescent="0.2">
      <c r="B38" s="175"/>
      <c r="C38" s="175"/>
      <c r="D38" s="175"/>
      <c r="F38" s="175"/>
      <c r="G38" s="175"/>
      <c r="H38" s="175"/>
      <c r="I38" s="175"/>
      <c r="J38" s="175"/>
      <c r="K38" s="172"/>
      <c r="L38" s="172"/>
      <c r="M38" s="172"/>
      <c r="N38" s="175"/>
      <c r="O38" s="175"/>
    </row>
    <row r="39" spans="2:15" ht="12.75" x14ac:dyDescent="0.2">
      <c r="B39" s="175"/>
      <c r="C39" s="175"/>
      <c r="D39" s="175"/>
      <c r="F39" s="175"/>
      <c r="G39" s="175"/>
      <c r="H39" s="175"/>
      <c r="I39" s="175"/>
      <c r="J39" s="175"/>
      <c r="K39" s="172"/>
      <c r="L39" s="172"/>
      <c r="M39" s="172"/>
      <c r="N39" s="175"/>
      <c r="O39" s="175"/>
    </row>
    <row r="40" spans="2:15" ht="12.75" x14ac:dyDescent="0.2">
      <c r="B40" s="175"/>
      <c r="C40" s="175"/>
      <c r="D40" s="175"/>
      <c r="F40" s="175"/>
      <c r="G40" s="175"/>
      <c r="H40" s="175"/>
      <c r="I40" s="175"/>
      <c r="J40" s="175"/>
      <c r="K40" s="172"/>
      <c r="L40" s="172"/>
      <c r="M40" s="172"/>
      <c r="N40" s="175"/>
      <c r="O40" s="175"/>
    </row>
    <row r="41" spans="2:15" ht="12.75" x14ac:dyDescent="0.2">
      <c r="B41" s="175"/>
      <c r="C41" s="175"/>
      <c r="D41" s="175"/>
      <c r="F41" s="175"/>
      <c r="G41" s="175"/>
      <c r="H41" s="175"/>
      <c r="I41" s="175"/>
      <c r="J41" s="175"/>
      <c r="K41" s="172"/>
      <c r="L41" s="172"/>
      <c r="M41" s="172"/>
      <c r="N41" s="175"/>
      <c r="O41" s="175"/>
    </row>
    <row r="42" spans="2:15" ht="12.75" x14ac:dyDescent="0.2">
      <c r="B42" s="175"/>
      <c r="C42" s="175"/>
      <c r="D42" s="175"/>
      <c r="F42" s="175"/>
      <c r="G42" s="175"/>
      <c r="H42" s="175"/>
      <c r="I42" s="175"/>
      <c r="J42" s="175"/>
      <c r="K42" s="172"/>
      <c r="L42" s="172"/>
      <c r="M42" s="172"/>
      <c r="N42" s="175"/>
      <c r="O42" s="175"/>
    </row>
    <row r="43" spans="2:15" ht="12.75" x14ac:dyDescent="0.2">
      <c r="B43" s="175"/>
      <c r="C43" s="175"/>
      <c r="D43" s="175"/>
      <c r="F43" s="175"/>
      <c r="G43" s="175"/>
      <c r="H43" s="175"/>
      <c r="I43" s="175"/>
      <c r="J43" s="175"/>
      <c r="K43" s="172"/>
      <c r="L43" s="172"/>
      <c r="M43" s="172"/>
      <c r="N43" s="175"/>
      <c r="O43" s="175"/>
    </row>
    <row r="44" spans="2:15" ht="12.75" x14ac:dyDescent="0.2">
      <c r="B44" s="175"/>
      <c r="C44" s="175"/>
      <c r="D44" s="175"/>
      <c r="F44" s="175"/>
      <c r="G44" s="175"/>
      <c r="H44" s="175"/>
      <c r="I44" s="175"/>
      <c r="J44" s="175"/>
      <c r="K44" s="172"/>
      <c r="L44" s="172"/>
      <c r="M44" s="172"/>
      <c r="N44" s="175"/>
      <c r="O44" s="175"/>
    </row>
    <row r="45" spans="2:15" ht="12.75" x14ac:dyDescent="0.2">
      <c r="B45" s="175"/>
      <c r="C45" s="175"/>
      <c r="D45" s="175"/>
      <c r="F45" s="175"/>
      <c r="G45" s="175"/>
      <c r="H45" s="175"/>
      <c r="I45" s="175"/>
      <c r="J45" s="175"/>
      <c r="K45" s="172"/>
      <c r="L45" s="172"/>
      <c r="M45" s="172"/>
      <c r="N45" s="175"/>
      <c r="O45" s="175"/>
    </row>
    <row r="46" spans="2:15" ht="12.75" x14ac:dyDescent="0.2">
      <c r="B46" s="175"/>
      <c r="C46" s="175"/>
      <c r="D46" s="175"/>
      <c r="F46" s="175"/>
      <c r="G46" s="175"/>
      <c r="H46" s="175"/>
      <c r="I46" s="175"/>
      <c r="J46" s="175"/>
      <c r="K46" s="172"/>
      <c r="L46" s="172"/>
      <c r="M46" s="172"/>
      <c r="N46" s="175"/>
      <c r="O46" s="175"/>
    </row>
    <row r="47" spans="2:15" ht="12.75" x14ac:dyDescent="0.2">
      <c r="B47" s="175"/>
      <c r="C47" s="175"/>
      <c r="D47" s="175"/>
      <c r="F47" s="175"/>
      <c r="G47" s="175"/>
      <c r="H47" s="175"/>
      <c r="I47" s="175"/>
      <c r="J47" s="175"/>
      <c r="K47" s="172"/>
      <c r="L47" s="172"/>
      <c r="M47" s="172"/>
      <c r="N47" s="175"/>
      <c r="O47" s="175"/>
    </row>
    <row r="48" spans="2:15" ht="12.75" x14ac:dyDescent="0.2">
      <c r="B48" s="175"/>
      <c r="C48" s="175"/>
      <c r="D48" s="175"/>
      <c r="F48" s="175"/>
      <c r="G48" s="175"/>
      <c r="H48" s="175"/>
      <c r="I48" s="175"/>
      <c r="J48" s="175"/>
      <c r="K48" s="172"/>
      <c r="L48" s="172"/>
      <c r="M48" s="172"/>
      <c r="N48" s="175"/>
      <c r="O48" s="175"/>
    </row>
    <row r="49" spans="2:15" ht="12.75" x14ac:dyDescent="0.2">
      <c r="B49" s="175"/>
      <c r="C49" s="175"/>
      <c r="D49" s="175"/>
      <c r="F49" s="175"/>
      <c r="G49" s="175"/>
      <c r="H49" s="175"/>
      <c r="I49" s="175"/>
      <c r="J49" s="175"/>
      <c r="K49" s="172"/>
      <c r="L49" s="172"/>
      <c r="M49" s="172"/>
      <c r="N49" s="175"/>
      <c r="O49" s="175"/>
    </row>
  </sheetData>
  <mergeCells count="3">
    <mergeCell ref="B2:N2"/>
    <mergeCell ref="C1:G1"/>
    <mergeCell ref="B3:M4"/>
  </mergeCells>
  <pageMargins left="0.70866141732283472" right="0.70866141732283472" top="0.78740157480314965" bottom="0.78740157480314965" header="0.31496062992125984" footer="0.31496062992125984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16" zoomScaleNormal="100" workbookViewId="0">
      <selection activeCell="I33" sqref="I33"/>
    </sheetView>
  </sheetViews>
  <sheetFormatPr baseColWidth="10" defaultRowHeight="15" x14ac:dyDescent="0.25"/>
  <cols>
    <col min="1" max="1" width="10.7109375" customWidth="1"/>
    <col min="2" max="2" width="19.7109375" customWidth="1"/>
    <col min="3" max="3" width="30.7109375" customWidth="1"/>
    <col min="4" max="4" width="16.140625" customWidth="1"/>
    <col min="5" max="5" width="14.42578125" customWidth="1"/>
  </cols>
  <sheetData>
    <row r="1" spans="1:8" x14ac:dyDescent="0.25">
      <c r="A1" s="107"/>
      <c r="B1" s="107"/>
      <c r="C1" s="107"/>
      <c r="D1" s="107"/>
      <c r="E1" s="107"/>
    </row>
    <row r="2" spans="1:8" x14ac:dyDescent="0.25">
      <c r="A2" s="107"/>
      <c r="B2" s="107"/>
      <c r="C2" s="107"/>
      <c r="D2" s="107"/>
      <c r="E2" s="107"/>
    </row>
    <row r="3" spans="1:8" x14ac:dyDescent="0.25">
      <c r="A3" s="107"/>
      <c r="B3" s="107"/>
      <c r="C3" s="107"/>
      <c r="D3" s="107"/>
      <c r="E3" s="107"/>
    </row>
    <row r="4" spans="1:8" ht="22.5" customHeight="1" x14ac:dyDescent="0.25">
      <c r="A4" s="107"/>
      <c r="B4" s="107"/>
      <c r="C4" s="821" t="s">
        <v>181</v>
      </c>
      <c r="D4" s="822" t="str">
        <f>'JTT Maedchen'!G12</f>
        <v>…..</v>
      </c>
      <c r="E4" s="641">
        <f>'JTT Maedchen'!I12</f>
        <v>0</v>
      </c>
    </row>
    <row r="5" spans="1:8" x14ac:dyDescent="0.25">
      <c r="E5" s="107"/>
    </row>
    <row r="6" spans="1:8" ht="33" x14ac:dyDescent="0.45">
      <c r="A6" s="598" t="s">
        <v>164</v>
      </c>
      <c r="B6" s="149"/>
      <c r="F6" s="120"/>
      <c r="G6" s="86"/>
      <c r="H6" s="86"/>
    </row>
    <row r="7" spans="1:8" x14ac:dyDescent="0.25">
      <c r="A7" s="149"/>
      <c r="B7" s="149"/>
      <c r="C7" s="149"/>
      <c r="D7" s="86"/>
      <c r="E7" s="86"/>
    </row>
    <row r="8" spans="1:8" ht="18.75" x14ac:dyDescent="0.3">
      <c r="A8" s="599" t="s">
        <v>170</v>
      </c>
      <c r="B8" s="600"/>
      <c r="C8" s="600"/>
      <c r="D8" s="607" t="str">
        <f>'JTT Maedchen'!H7</f>
        <v xml:space="preserve"> in Löhningen</v>
      </c>
      <c r="E8" s="86"/>
    </row>
    <row r="9" spans="1:8" ht="20.25" x14ac:dyDescent="0.3">
      <c r="A9" s="38" t="str">
        <f>'JTT Maedchen'!F7</f>
        <v>Sonntag  14. Juni 2020</v>
      </c>
      <c r="B9" s="37"/>
      <c r="C9" s="37"/>
      <c r="D9" s="120"/>
      <c r="E9" s="86"/>
      <c r="F9" s="86"/>
    </row>
    <row r="10" spans="1:8" ht="18" x14ac:dyDescent="0.25">
      <c r="A10" s="38"/>
      <c r="B10" s="149"/>
      <c r="C10" s="149"/>
      <c r="D10" s="86"/>
      <c r="E10" s="86"/>
    </row>
    <row r="11" spans="1:8" ht="21" customHeight="1" x14ac:dyDescent="0.25">
      <c r="A11" s="107" t="s">
        <v>208</v>
      </c>
      <c r="B11" s="149"/>
      <c r="C11" s="149"/>
      <c r="D11" s="86"/>
      <c r="E11" s="86"/>
    </row>
    <row r="12" spans="1:8" ht="21" customHeight="1" x14ac:dyDescent="0.25">
      <c r="A12" s="107" t="s">
        <v>209</v>
      </c>
      <c r="B12" s="149"/>
      <c r="C12" s="149"/>
      <c r="D12" s="86"/>
      <c r="E12" s="86"/>
    </row>
    <row r="13" spans="1:8" ht="21" customHeight="1" x14ac:dyDescent="0.25">
      <c r="A13" s="107"/>
      <c r="B13" s="149"/>
      <c r="C13" s="149"/>
      <c r="D13" s="86"/>
      <c r="E13" s="86"/>
    </row>
    <row r="14" spans="1:8" ht="27.75" customHeight="1" x14ac:dyDescent="0.25">
      <c r="A14" s="86" t="s">
        <v>46</v>
      </c>
      <c r="B14" s="149" t="s">
        <v>165</v>
      </c>
      <c r="C14" s="149"/>
      <c r="D14" s="597" t="s">
        <v>166</v>
      </c>
      <c r="E14" s="597" t="s">
        <v>167</v>
      </c>
    </row>
    <row r="15" spans="1:8" ht="30" customHeight="1" x14ac:dyDescent="0.25">
      <c r="A15" s="86">
        <f>'JTT Maedchen'!O29</f>
        <v>0</v>
      </c>
      <c r="B15" s="149" t="str">
        <f>'JTT Maedchen'!F29</f>
        <v>Startgeld:</v>
      </c>
      <c r="C15" s="149" t="str">
        <f>'JTT Maedchen'!H29</f>
        <v>pro Turner (inkl. Pin)</v>
      </c>
      <c r="D15" s="611">
        <f>'JTT Maedchen'!M29</f>
        <v>14</v>
      </c>
      <c r="E15" s="601">
        <f t="shared" ref="E15:E17" si="0">SUM(D15*A15)</f>
        <v>0</v>
      </c>
    </row>
    <row r="16" spans="1:8" ht="30" customHeight="1" x14ac:dyDescent="0.25">
      <c r="A16" s="86">
        <f>'JTT Maedchen'!O30</f>
        <v>0</v>
      </c>
      <c r="B16" s="823" t="str">
        <f>'JTT Maedchen'!F30</f>
        <v>Verbandsabgaben:</v>
      </c>
      <c r="C16" s="149" t="str">
        <f>'JTT Maedchen'!H30</f>
        <v xml:space="preserve">pro Turner </v>
      </c>
      <c r="D16" s="611">
        <f>'JTT Maedchen'!M30</f>
        <v>3</v>
      </c>
      <c r="E16" s="601">
        <f t="shared" ref="E16" si="1">SUM(D16*A16)</f>
        <v>0</v>
      </c>
    </row>
    <row r="17" spans="1:11" ht="30" customHeight="1" x14ac:dyDescent="0.25">
      <c r="A17" s="86">
        <f>'JTT Maedchen'!O31</f>
        <v>0</v>
      </c>
      <c r="B17" s="149" t="str">
        <f>'JTT Maedchen'!F31</f>
        <v>zusätzliche Pin:</v>
      </c>
      <c r="C17" s="149" t="str">
        <f>'JTT Maedchen'!H31</f>
        <v>pro zusätzliche Pin</v>
      </c>
      <c r="D17" s="611">
        <f>'JTT Maedchen'!M31</f>
        <v>2.5</v>
      </c>
      <c r="E17" s="601">
        <f t="shared" si="0"/>
        <v>0</v>
      </c>
    </row>
    <row r="18" spans="1:11" ht="30" customHeight="1" x14ac:dyDescent="0.25">
      <c r="A18" s="86">
        <f>'JTT Maedchen'!O32</f>
        <v>0</v>
      </c>
      <c r="B18" s="149" t="str">
        <f>'JTT Maedchen'!F32</f>
        <v>Verpflegung:</v>
      </c>
      <c r="C18" s="608" t="str">
        <f>'JTT Maedchen'!H32</f>
        <v>Verpflegung Hotdog Getränk 
und Dessert   (Teilnehmer)</v>
      </c>
      <c r="D18" s="611">
        <f>'JTT Maedchen'!M32</f>
        <v>6</v>
      </c>
      <c r="E18" s="601">
        <f>SUM(D18*A18)</f>
        <v>0</v>
      </c>
    </row>
    <row r="19" spans="1:11" ht="30" customHeight="1" x14ac:dyDescent="0.25">
      <c r="A19" s="86">
        <f>'JTT Maedchen'!O34</f>
        <v>0</v>
      </c>
      <c r="B19" s="149"/>
      <c r="C19" s="608" t="str">
        <f>'JTT Maedchen'!H34</f>
        <v>Verpflegung VEGI-Hotdog
Getränk und Dessert   (Teilnehmer)</v>
      </c>
      <c r="D19" s="611">
        <f>'JTT Maedchen'!M34</f>
        <v>6</v>
      </c>
      <c r="E19" s="601">
        <f>SUM(D19*A19)</f>
        <v>0</v>
      </c>
    </row>
    <row r="20" spans="1:11" ht="30" customHeight="1" x14ac:dyDescent="0.25">
      <c r="A20" s="86">
        <f>'JTT Maedchen'!O36</f>
        <v>0</v>
      </c>
      <c r="B20" s="149"/>
      <c r="C20" s="608" t="str">
        <f>'JTT Maedchen'!H36</f>
        <v>Verpflegung Wurst, Brot + Getränk    
(Leiter / Hilfskampfrichter)</v>
      </c>
      <c r="D20" s="611">
        <f>'JTT Maedchen'!M36</f>
        <v>6</v>
      </c>
      <c r="E20" s="601">
        <f>SUM(D20*A20)</f>
        <v>0</v>
      </c>
    </row>
    <row r="21" spans="1:11" ht="30" customHeight="1" x14ac:dyDescent="0.25">
      <c r="A21" s="610">
        <f>'JTT Maedchen'!O38</f>
        <v>1</v>
      </c>
      <c r="B21" s="602" t="str">
        <f>'JTT Maedchen'!F38</f>
        <v>*Haftgeld:</v>
      </c>
      <c r="C21" s="602" t="str">
        <f>'JTT Maedchen'!H38</f>
        <v>pro Riege</v>
      </c>
      <c r="D21" s="612">
        <f>'JTT Maedchen'!M38</f>
        <v>100</v>
      </c>
      <c r="E21" s="603">
        <f t="shared" ref="E21" si="2">SUM(D21*A21)</f>
        <v>100</v>
      </c>
    </row>
    <row r="22" spans="1:11" s="606" customFormat="1" ht="23.25" customHeight="1" thickBot="1" x14ac:dyDescent="0.3">
      <c r="A22" s="604"/>
      <c r="B22" s="604" t="s">
        <v>168</v>
      </c>
      <c r="C22" s="604"/>
      <c r="D22" s="605"/>
      <c r="E22" s="609">
        <f>SUM(E15:E21)</f>
        <v>100</v>
      </c>
    </row>
    <row r="23" spans="1:11" ht="23.25" customHeight="1" thickTop="1" x14ac:dyDescent="0.25">
      <c r="A23" s="149"/>
      <c r="B23" s="149"/>
      <c r="C23" s="149"/>
      <c r="D23" s="86"/>
      <c r="E23" s="86"/>
    </row>
    <row r="24" spans="1:11" ht="15" customHeight="1" x14ac:dyDescent="0.25">
      <c r="A24" s="1003" t="s">
        <v>212</v>
      </c>
      <c r="B24" s="1003"/>
      <c r="C24" s="1003"/>
      <c r="D24" s="1003"/>
      <c r="E24" s="1003"/>
    </row>
    <row r="25" spans="1:11" x14ac:dyDescent="0.25">
      <c r="A25" s="1003"/>
      <c r="B25" s="1003"/>
      <c r="C25" s="1003"/>
      <c r="D25" s="1003"/>
      <c r="E25" s="1003"/>
    </row>
    <row r="26" spans="1:11" x14ac:dyDescent="0.25">
      <c r="B26" s="811"/>
      <c r="C26" s="811"/>
      <c r="D26" s="812"/>
      <c r="E26" s="86"/>
      <c r="G26" s="813"/>
      <c r="H26" s="813"/>
      <c r="I26" s="813"/>
      <c r="J26" s="813"/>
      <c r="K26" s="813"/>
    </row>
    <row r="27" spans="1:11" x14ac:dyDescent="0.25">
      <c r="A27" s="814" t="s">
        <v>210</v>
      </c>
      <c r="B27" s="815"/>
      <c r="C27" s="816"/>
      <c r="D27" s="816"/>
      <c r="E27" s="815"/>
      <c r="H27" s="817"/>
      <c r="I27" s="817"/>
      <c r="J27" s="817"/>
      <c r="K27" s="817"/>
    </row>
    <row r="28" spans="1:11" ht="15.75" x14ac:dyDescent="0.25">
      <c r="A28" s="818" t="s">
        <v>178</v>
      </c>
      <c r="B28" s="815"/>
      <c r="C28" s="816"/>
      <c r="D28" s="816"/>
      <c r="E28" s="815"/>
      <c r="G28" s="819"/>
      <c r="H28" s="817"/>
      <c r="I28" s="817"/>
      <c r="J28" s="817"/>
      <c r="K28" s="817"/>
    </row>
    <row r="29" spans="1:11" ht="15.75" x14ac:dyDescent="0.25">
      <c r="A29" s="818" t="s">
        <v>220</v>
      </c>
      <c r="B29" s="815"/>
      <c r="C29" s="815"/>
      <c r="D29" s="815"/>
      <c r="E29" s="815"/>
      <c r="G29" s="819"/>
      <c r="H29" s="817"/>
      <c r="I29" s="817"/>
      <c r="J29" s="817"/>
      <c r="K29" s="817"/>
    </row>
    <row r="30" spans="1:11" ht="15.75" x14ac:dyDescent="0.25">
      <c r="A30" s="818" t="s">
        <v>221</v>
      </c>
      <c r="B30" s="815"/>
      <c r="C30" s="815"/>
      <c r="D30" s="815"/>
      <c r="E30" s="815"/>
      <c r="G30" s="819"/>
      <c r="H30" s="817"/>
      <c r="I30" s="817"/>
      <c r="J30" s="817"/>
      <c r="K30" s="817"/>
    </row>
    <row r="31" spans="1:11" x14ac:dyDescent="0.25">
      <c r="E31" s="815"/>
      <c r="G31" s="107"/>
      <c r="H31" s="107"/>
      <c r="I31" s="107"/>
      <c r="J31" s="107"/>
      <c r="K31" s="107"/>
    </row>
    <row r="32" spans="1:11" x14ac:dyDescent="0.25">
      <c r="H32" s="820"/>
      <c r="I32" s="96"/>
      <c r="J32" s="96"/>
      <c r="K32" s="96"/>
    </row>
    <row r="33" spans="1:11" x14ac:dyDescent="0.25">
      <c r="G33" s="820"/>
      <c r="H33" s="820"/>
      <c r="I33" s="96"/>
      <c r="J33" s="96"/>
      <c r="K33" s="96"/>
    </row>
    <row r="34" spans="1:11" x14ac:dyDescent="0.25">
      <c r="A34" s="820" t="s">
        <v>211</v>
      </c>
      <c r="G34" s="820"/>
      <c r="H34" s="820"/>
      <c r="I34" s="96"/>
      <c r="J34" s="96"/>
      <c r="K34" s="96"/>
    </row>
    <row r="35" spans="1:11" x14ac:dyDescent="0.25">
      <c r="G35" s="819"/>
      <c r="H35" s="820"/>
      <c r="I35" s="96"/>
      <c r="J35" s="96"/>
      <c r="K35" s="96"/>
    </row>
    <row r="36" spans="1:11" x14ac:dyDescent="0.25">
      <c r="A36" t="s">
        <v>169</v>
      </c>
      <c r="G36" s="820"/>
      <c r="H36" s="820"/>
      <c r="I36" s="96"/>
      <c r="J36" s="96"/>
      <c r="K36" s="96"/>
    </row>
    <row r="37" spans="1:11" x14ac:dyDescent="0.25">
      <c r="A37" s="640" t="s">
        <v>179</v>
      </c>
    </row>
    <row r="38" spans="1:11" x14ac:dyDescent="0.25">
      <c r="A38" t="s">
        <v>180</v>
      </c>
    </row>
  </sheetData>
  <mergeCells count="1">
    <mergeCell ref="A24:E25"/>
  </mergeCells>
  <pageMargins left="0.7" right="0.21" top="0.78740157499999996" bottom="0.18" header="0.3" footer="0.1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JTT Maedchen</vt:lpstr>
      <vt:lpstr>-------</vt:lpstr>
      <vt:lpstr>SHTV Zus Mae</vt:lpstr>
      <vt:lpstr>SHTV Allg Mae</vt:lpstr>
      <vt:lpstr>SHTV Zus Kampfrichter</vt:lpstr>
      <vt:lpstr>R</vt:lpstr>
      <vt:lpstr>'JTT Maedchen'!Druckbereich</vt:lpstr>
      <vt:lpstr>'R'!Druckbereich</vt:lpstr>
      <vt:lpstr>'SHTV Allg Mae'!Druckbereich</vt:lpstr>
      <vt:lpstr>'SHTV Zus Kampfrichter'!Druckbereich</vt:lpstr>
      <vt:lpstr>'SHTV Zus Mae'!Druckbereich</vt:lpstr>
      <vt:lpstr>JTT_Ma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</dc:creator>
  <cp:lastModifiedBy>Bettina Buehrer</cp:lastModifiedBy>
  <cp:lastPrinted>2020-01-14T22:38:18Z</cp:lastPrinted>
  <dcterms:created xsi:type="dcterms:W3CDTF">2015-09-04T20:36:45Z</dcterms:created>
  <dcterms:modified xsi:type="dcterms:W3CDTF">2020-01-19T10:21:04Z</dcterms:modified>
</cp:coreProperties>
</file>